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16" i="1" l="1"/>
  <c r="L116" i="1" s="1"/>
  <c r="M116" i="1" s="1"/>
  <c r="J116" i="1"/>
  <c r="H116" i="1"/>
  <c r="F116" i="1"/>
  <c r="G116" i="1" s="1"/>
  <c r="D116" i="1"/>
  <c r="K115" i="1"/>
  <c r="L115" i="1" s="1"/>
  <c r="M115" i="1" s="1"/>
  <c r="J115" i="1"/>
  <c r="H115" i="1"/>
  <c r="F115" i="1"/>
  <c r="G115" i="1" s="1"/>
  <c r="D115" i="1"/>
  <c r="K114" i="1"/>
  <c r="L114" i="1" s="1"/>
  <c r="M114" i="1" s="1"/>
  <c r="J114" i="1"/>
  <c r="H114" i="1"/>
  <c r="F114" i="1"/>
  <c r="G114" i="1" s="1"/>
  <c r="D114" i="1"/>
  <c r="K113" i="1"/>
  <c r="J113" i="1"/>
  <c r="I113" i="1"/>
  <c r="I111" i="1" s="1"/>
  <c r="F113" i="1"/>
  <c r="G113" i="1" s="1"/>
  <c r="G111" i="1" s="1"/>
  <c r="D113" i="1"/>
  <c r="J111" i="1"/>
  <c r="H111" i="1"/>
  <c r="F111" i="1"/>
  <c r="D111" i="1"/>
  <c r="C111" i="1"/>
  <c r="L110" i="1"/>
  <c r="M110" i="1" s="1"/>
  <c r="J110" i="1"/>
  <c r="K110" i="1" s="1"/>
  <c r="G110" i="1"/>
  <c r="H110" i="1" s="1"/>
  <c r="D110" i="1"/>
  <c r="F110" i="1" s="1"/>
  <c r="L109" i="1"/>
  <c r="N109" i="1" s="1"/>
  <c r="J109" i="1"/>
  <c r="K109" i="1" s="1"/>
  <c r="G109" i="1"/>
  <c r="I109" i="1" s="1"/>
  <c r="D109" i="1"/>
  <c r="F109" i="1" s="1"/>
  <c r="L108" i="1"/>
  <c r="M108" i="1" s="1"/>
  <c r="J108" i="1"/>
  <c r="K108" i="1" s="1"/>
  <c r="G108" i="1"/>
  <c r="H108" i="1" s="1"/>
  <c r="D108" i="1"/>
  <c r="F108" i="1" s="1"/>
  <c r="L107" i="1"/>
  <c r="M107" i="1" s="1"/>
  <c r="J107" i="1"/>
  <c r="K107" i="1" s="1"/>
  <c r="G107" i="1"/>
  <c r="H107" i="1" s="1"/>
  <c r="H103" i="1" s="1"/>
  <c r="D107" i="1"/>
  <c r="F107" i="1" s="1"/>
  <c r="L106" i="1"/>
  <c r="N106" i="1" s="1"/>
  <c r="J106" i="1"/>
  <c r="K106" i="1" s="1"/>
  <c r="G106" i="1"/>
  <c r="I106" i="1" s="1"/>
  <c r="D106" i="1"/>
  <c r="F106" i="1" s="1"/>
  <c r="J105" i="1"/>
  <c r="G105" i="1"/>
  <c r="I105" i="1" s="1"/>
  <c r="D105" i="1"/>
  <c r="F105" i="1" s="1"/>
  <c r="F103" i="1" s="1"/>
  <c r="M103" i="1"/>
  <c r="I103" i="1"/>
  <c r="D103" i="1"/>
  <c r="D118" i="1" s="1"/>
  <c r="C103" i="1"/>
  <c r="N102" i="1"/>
  <c r="K102" i="1"/>
  <c r="L102" i="1" s="1"/>
  <c r="J102" i="1"/>
  <c r="F102" i="1"/>
  <c r="G102" i="1" s="1"/>
  <c r="I102" i="1" s="1"/>
  <c r="D102" i="1"/>
  <c r="N101" i="1"/>
  <c r="K101" i="1"/>
  <c r="L101" i="1" s="1"/>
  <c r="J101" i="1"/>
  <c r="F101" i="1"/>
  <c r="G101" i="1" s="1"/>
  <c r="I101" i="1" s="1"/>
  <c r="D101" i="1"/>
  <c r="M100" i="1"/>
  <c r="K100" i="1"/>
  <c r="L100" i="1" s="1"/>
  <c r="J100" i="1"/>
  <c r="F100" i="1"/>
  <c r="G100" i="1" s="1"/>
  <c r="H100" i="1" s="1"/>
  <c r="D100" i="1"/>
  <c r="M99" i="1"/>
  <c r="M96" i="1" s="1"/>
  <c r="K99" i="1"/>
  <c r="L99" i="1" s="1"/>
  <c r="J99" i="1"/>
  <c r="F99" i="1"/>
  <c r="G99" i="1" s="1"/>
  <c r="H99" i="1" s="1"/>
  <c r="D99" i="1"/>
  <c r="K98" i="1"/>
  <c r="J98" i="1"/>
  <c r="F98" i="1"/>
  <c r="G98" i="1" s="1"/>
  <c r="G96" i="1" s="1"/>
  <c r="D98" i="1"/>
  <c r="J96" i="1"/>
  <c r="F96" i="1"/>
  <c r="D96" i="1"/>
  <c r="C96" i="1"/>
  <c r="J95" i="1"/>
  <c r="K95" i="1" s="1"/>
  <c r="H95" i="1"/>
  <c r="F95" i="1"/>
  <c r="G95" i="1" s="1"/>
  <c r="I95" i="1" s="1"/>
  <c r="D95" i="1"/>
  <c r="K94" i="1"/>
  <c r="L94" i="1" s="1"/>
  <c r="N94" i="1" s="1"/>
  <c r="J94" i="1"/>
  <c r="I94" i="1"/>
  <c r="F94" i="1"/>
  <c r="G94" i="1" s="1"/>
  <c r="D94" i="1"/>
  <c r="K93" i="1"/>
  <c r="L93" i="1" s="1"/>
  <c r="N93" i="1" s="1"/>
  <c r="J93" i="1"/>
  <c r="I93" i="1"/>
  <c r="F93" i="1"/>
  <c r="G93" i="1" s="1"/>
  <c r="D93" i="1"/>
  <c r="K92" i="1"/>
  <c r="L92" i="1" s="1"/>
  <c r="M92" i="1" s="1"/>
  <c r="J92" i="1"/>
  <c r="H92" i="1"/>
  <c r="F92" i="1"/>
  <c r="G92" i="1" s="1"/>
  <c r="D92" i="1"/>
  <c r="K91" i="1"/>
  <c r="L91" i="1" s="1"/>
  <c r="M91" i="1" s="1"/>
  <c r="J91" i="1"/>
  <c r="H91" i="1"/>
  <c r="F91" i="1"/>
  <c r="G91" i="1" s="1"/>
  <c r="D91" i="1"/>
  <c r="K90" i="1"/>
  <c r="L90" i="1" s="1"/>
  <c r="M90" i="1" s="1"/>
  <c r="J90" i="1"/>
  <c r="H90" i="1"/>
  <c r="F90" i="1"/>
  <c r="G90" i="1" s="1"/>
  <c r="D90" i="1"/>
  <c r="K89" i="1"/>
  <c r="J89" i="1"/>
  <c r="I89" i="1"/>
  <c r="I87" i="1" s="1"/>
  <c r="F89" i="1"/>
  <c r="G89" i="1" s="1"/>
  <c r="G87" i="1" s="1"/>
  <c r="D89" i="1"/>
  <c r="J87" i="1"/>
  <c r="H87" i="1"/>
  <c r="F87" i="1"/>
  <c r="D87" i="1"/>
  <c r="C87" i="1"/>
  <c r="K76" i="1"/>
  <c r="L76" i="1" s="1"/>
  <c r="M76" i="1" s="1"/>
  <c r="J76" i="1"/>
  <c r="H76" i="1"/>
  <c r="F76" i="1"/>
  <c r="G76" i="1" s="1"/>
  <c r="D76" i="1"/>
  <c r="K75" i="1"/>
  <c r="L75" i="1" s="1"/>
  <c r="M75" i="1" s="1"/>
  <c r="J75" i="1"/>
  <c r="H75" i="1"/>
  <c r="F75" i="1"/>
  <c r="G75" i="1" s="1"/>
  <c r="D75" i="1"/>
  <c r="K74" i="1"/>
  <c r="L74" i="1" s="1"/>
  <c r="M74" i="1" s="1"/>
  <c r="J74" i="1"/>
  <c r="H74" i="1"/>
  <c r="F74" i="1"/>
  <c r="G74" i="1" s="1"/>
  <c r="D74" i="1"/>
  <c r="K73" i="1"/>
  <c r="J73" i="1"/>
  <c r="I73" i="1"/>
  <c r="I71" i="1" s="1"/>
  <c r="F73" i="1"/>
  <c r="G73" i="1" s="1"/>
  <c r="G71" i="1" s="1"/>
  <c r="D73" i="1"/>
  <c r="J71" i="1"/>
  <c r="H71" i="1"/>
  <c r="F71" i="1"/>
  <c r="D71" i="1"/>
  <c r="C71" i="1"/>
  <c r="L70" i="1"/>
  <c r="M70" i="1" s="1"/>
  <c r="J70" i="1"/>
  <c r="K70" i="1" s="1"/>
  <c r="G70" i="1"/>
  <c r="H70" i="1" s="1"/>
  <c r="D70" i="1"/>
  <c r="F70" i="1" s="1"/>
  <c r="L69" i="1"/>
  <c r="N69" i="1" s="1"/>
  <c r="J69" i="1"/>
  <c r="K69" i="1" s="1"/>
  <c r="G69" i="1"/>
  <c r="I69" i="1" s="1"/>
  <c r="D69" i="1"/>
  <c r="F69" i="1" s="1"/>
  <c r="L68" i="1"/>
  <c r="M68" i="1" s="1"/>
  <c r="J68" i="1"/>
  <c r="K68" i="1" s="1"/>
  <c r="G68" i="1"/>
  <c r="H68" i="1" s="1"/>
  <c r="D68" i="1"/>
  <c r="F68" i="1" s="1"/>
  <c r="L67" i="1"/>
  <c r="M67" i="1" s="1"/>
  <c r="J67" i="1"/>
  <c r="K67" i="1" s="1"/>
  <c r="G67" i="1"/>
  <c r="H67" i="1" s="1"/>
  <c r="H63" i="1" s="1"/>
  <c r="D67" i="1"/>
  <c r="F67" i="1" s="1"/>
  <c r="L66" i="1"/>
  <c r="N66" i="1" s="1"/>
  <c r="J66" i="1"/>
  <c r="K66" i="1" s="1"/>
  <c r="G66" i="1"/>
  <c r="I66" i="1" s="1"/>
  <c r="D66" i="1"/>
  <c r="F66" i="1" s="1"/>
  <c r="J65" i="1"/>
  <c r="G65" i="1"/>
  <c r="I65" i="1" s="1"/>
  <c r="D65" i="1"/>
  <c r="F65" i="1" s="1"/>
  <c r="F63" i="1" s="1"/>
  <c r="M63" i="1"/>
  <c r="I63" i="1"/>
  <c r="D63" i="1"/>
  <c r="D78" i="1" s="1"/>
  <c r="C63" i="1"/>
  <c r="N62" i="1"/>
  <c r="K62" i="1"/>
  <c r="L62" i="1" s="1"/>
  <c r="J62" i="1"/>
  <c r="F62" i="1"/>
  <c r="G62" i="1" s="1"/>
  <c r="I62" i="1" s="1"/>
  <c r="D62" i="1"/>
  <c r="N61" i="1"/>
  <c r="K61" i="1"/>
  <c r="L61" i="1" s="1"/>
  <c r="J61" i="1"/>
  <c r="F61" i="1"/>
  <c r="G61" i="1" s="1"/>
  <c r="I61" i="1" s="1"/>
  <c r="D61" i="1"/>
  <c r="M60" i="1"/>
  <c r="K60" i="1"/>
  <c r="L60" i="1" s="1"/>
  <c r="J60" i="1"/>
  <c r="F60" i="1"/>
  <c r="G60" i="1" s="1"/>
  <c r="H60" i="1" s="1"/>
  <c r="D60" i="1"/>
  <c r="M59" i="1"/>
  <c r="M56" i="1" s="1"/>
  <c r="K59" i="1"/>
  <c r="L59" i="1" s="1"/>
  <c r="J59" i="1"/>
  <c r="F59" i="1"/>
  <c r="G59" i="1" s="1"/>
  <c r="H59" i="1" s="1"/>
  <c r="D59" i="1"/>
  <c r="K58" i="1"/>
  <c r="J58" i="1"/>
  <c r="F58" i="1"/>
  <c r="G58" i="1" s="1"/>
  <c r="G56" i="1" s="1"/>
  <c r="D58" i="1"/>
  <c r="J56" i="1"/>
  <c r="F56" i="1"/>
  <c r="D56" i="1"/>
  <c r="C56" i="1"/>
  <c r="J55" i="1"/>
  <c r="K55" i="1" s="1"/>
  <c r="H55" i="1"/>
  <c r="F55" i="1"/>
  <c r="G55" i="1" s="1"/>
  <c r="I55" i="1" s="1"/>
  <c r="D55" i="1"/>
  <c r="K54" i="1"/>
  <c r="L54" i="1" s="1"/>
  <c r="N54" i="1" s="1"/>
  <c r="J54" i="1"/>
  <c r="I54" i="1"/>
  <c r="F54" i="1"/>
  <c r="G54" i="1" s="1"/>
  <c r="D54" i="1"/>
  <c r="K53" i="1"/>
  <c r="L53" i="1" s="1"/>
  <c r="N53" i="1" s="1"/>
  <c r="J53" i="1"/>
  <c r="I53" i="1"/>
  <c r="F53" i="1"/>
  <c r="G53" i="1" s="1"/>
  <c r="D53" i="1"/>
  <c r="K52" i="1"/>
  <c r="L52" i="1" s="1"/>
  <c r="M52" i="1" s="1"/>
  <c r="J52" i="1"/>
  <c r="H52" i="1"/>
  <c r="F52" i="1"/>
  <c r="G52" i="1" s="1"/>
  <c r="D52" i="1"/>
  <c r="K51" i="1"/>
  <c r="L51" i="1" s="1"/>
  <c r="M51" i="1" s="1"/>
  <c r="J51" i="1"/>
  <c r="H51" i="1"/>
  <c r="F51" i="1"/>
  <c r="G51" i="1" s="1"/>
  <c r="D51" i="1"/>
  <c r="K50" i="1"/>
  <c r="L50" i="1" s="1"/>
  <c r="M50" i="1" s="1"/>
  <c r="J50" i="1"/>
  <c r="H50" i="1"/>
  <c r="F50" i="1"/>
  <c r="G50" i="1" s="1"/>
  <c r="D50" i="1"/>
  <c r="K49" i="1"/>
  <c r="J49" i="1"/>
  <c r="I49" i="1"/>
  <c r="I47" i="1" s="1"/>
  <c r="F49" i="1"/>
  <c r="G49" i="1" s="1"/>
  <c r="G47" i="1" s="1"/>
  <c r="D49" i="1"/>
  <c r="J47" i="1"/>
  <c r="H47" i="1"/>
  <c r="F47" i="1"/>
  <c r="D47" i="1"/>
  <c r="C47" i="1"/>
  <c r="M87" i="1" l="1"/>
  <c r="H96" i="1"/>
  <c r="M111" i="1"/>
  <c r="M118" i="1" s="1"/>
  <c r="L89" i="1"/>
  <c r="K87" i="1"/>
  <c r="H118" i="1"/>
  <c r="L113" i="1"/>
  <c r="K111" i="1"/>
  <c r="I98" i="1"/>
  <c r="I96" i="1" s="1"/>
  <c r="I118" i="1" s="1"/>
  <c r="L98" i="1"/>
  <c r="K96" i="1"/>
  <c r="G103" i="1"/>
  <c r="K105" i="1"/>
  <c r="J103" i="1"/>
  <c r="C118" i="1"/>
  <c r="F118" i="1"/>
  <c r="G118" i="1" s="1"/>
  <c r="J118" i="1"/>
  <c r="M47" i="1"/>
  <c r="H56" i="1"/>
  <c r="M71" i="1"/>
  <c r="M78" i="1" s="1"/>
  <c r="L49" i="1"/>
  <c r="K47" i="1"/>
  <c r="H78" i="1"/>
  <c r="L73" i="1"/>
  <c r="K71" i="1"/>
  <c r="I58" i="1"/>
  <c r="I56" i="1" s="1"/>
  <c r="I78" i="1" s="1"/>
  <c r="L58" i="1"/>
  <c r="K56" i="1"/>
  <c r="G63" i="1"/>
  <c r="K65" i="1"/>
  <c r="J63" i="1"/>
  <c r="C78" i="1"/>
  <c r="F78" i="1"/>
  <c r="G78" i="1" s="1"/>
  <c r="J78" i="1"/>
  <c r="C16" i="1"/>
  <c r="K21" i="1"/>
  <c r="L21" i="1" s="1"/>
  <c r="N21" i="1" s="1"/>
  <c r="J21" i="1"/>
  <c r="D21" i="1"/>
  <c r="F21" i="1" s="1"/>
  <c r="G21" i="1" s="1"/>
  <c r="I21" i="1" s="1"/>
  <c r="K103" i="1" l="1"/>
  <c r="L105" i="1"/>
  <c r="N113" i="1"/>
  <c r="N111" i="1" s="1"/>
  <c r="L111" i="1"/>
  <c r="N89" i="1"/>
  <c r="N87" i="1" s="1"/>
  <c r="L87" i="1"/>
  <c r="L96" i="1"/>
  <c r="N98" i="1"/>
  <c r="N96" i="1" s="1"/>
  <c r="K118" i="1"/>
  <c r="K63" i="1"/>
  <c r="L65" i="1"/>
  <c r="N73" i="1"/>
  <c r="N71" i="1" s="1"/>
  <c r="L71" i="1"/>
  <c r="N49" i="1"/>
  <c r="N47" i="1" s="1"/>
  <c r="L47" i="1"/>
  <c r="L56" i="1"/>
  <c r="N58" i="1"/>
  <c r="N56" i="1" s="1"/>
  <c r="K78" i="1"/>
  <c r="D10" i="1"/>
  <c r="N105" i="1" l="1"/>
  <c r="N103" i="1" s="1"/>
  <c r="L103" i="1"/>
  <c r="L118" i="1" s="1"/>
  <c r="N118" i="1"/>
  <c r="N65" i="1"/>
  <c r="N63" i="1" s="1"/>
  <c r="L63" i="1"/>
  <c r="L78" i="1" s="1"/>
  <c r="N78" i="1"/>
  <c r="K35" i="1"/>
  <c r="L35" i="1" s="1"/>
  <c r="M35" i="1" s="1"/>
  <c r="K15" i="1"/>
  <c r="K13" i="1"/>
  <c r="L13" i="1" s="1"/>
  <c r="N13" i="1" s="1"/>
  <c r="J15" i="1"/>
  <c r="J36" i="1"/>
  <c r="K36" i="1" s="1"/>
  <c r="J35" i="1"/>
  <c r="J34" i="1"/>
  <c r="K34" i="1" s="1"/>
  <c r="L34" i="1" s="1"/>
  <c r="M34" i="1" s="1"/>
  <c r="J33" i="1"/>
  <c r="K33" i="1" s="1"/>
  <c r="L33" i="1" s="1"/>
  <c r="J30" i="1"/>
  <c r="K30" i="1" s="1"/>
  <c r="L30" i="1" s="1"/>
  <c r="M30" i="1" s="1"/>
  <c r="J29" i="1"/>
  <c r="K29" i="1" s="1"/>
  <c r="L29" i="1" s="1"/>
  <c r="N29" i="1" s="1"/>
  <c r="J28" i="1"/>
  <c r="K28" i="1" s="1"/>
  <c r="L28" i="1" s="1"/>
  <c r="J27" i="1"/>
  <c r="K27" i="1" s="1"/>
  <c r="L27" i="1" s="1"/>
  <c r="M27" i="1" s="1"/>
  <c r="J26" i="1"/>
  <c r="K26" i="1" s="1"/>
  <c r="L26" i="1" s="1"/>
  <c r="J25" i="1"/>
  <c r="K25" i="1" s="1"/>
  <c r="L25" i="1" s="1"/>
  <c r="N25" i="1" s="1"/>
  <c r="J22" i="1"/>
  <c r="K22" i="1" s="1"/>
  <c r="L22" i="1" s="1"/>
  <c r="N22" i="1" s="1"/>
  <c r="J20" i="1"/>
  <c r="K20" i="1" s="1"/>
  <c r="L20" i="1" s="1"/>
  <c r="M20" i="1" s="1"/>
  <c r="J19" i="1"/>
  <c r="K19" i="1" s="1"/>
  <c r="L19" i="1" s="1"/>
  <c r="M19" i="1" s="1"/>
  <c r="J18" i="1"/>
  <c r="J14" i="1"/>
  <c r="K14" i="1" s="1"/>
  <c r="L14" i="1" s="1"/>
  <c r="N14" i="1" s="1"/>
  <c r="J13" i="1"/>
  <c r="J12" i="1"/>
  <c r="K12" i="1" s="1"/>
  <c r="L12" i="1" s="1"/>
  <c r="M12" i="1" s="1"/>
  <c r="J11" i="1"/>
  <c r="K11" i="1" s="1"/>
  <c r="J10" i="1"/>
  <c r="K10" i="1" s="1"/>
  <c r="L10" i="1" s="1"/>
  <c r="J9" i="1"/>
  <c r="K9" i="1" s="1"/>
  <c r="L9" i="1" s="1"/>
  <c r="N9" i="1" s="1"/>
  <c r="F35" i="1"/>
  <c r="G35" i="1" s="1"/>
  <c r="H35" i="1" s="1"/>
  <c r="F27" i="1"/>
  <c r="G27" i="1" s="1"/>
  <c r="H27" i="1" s="1"/>
  <c r="F10" i="1"/>
  <c r="D36" i="1"/>
  <c r="F36" i="1" s="1"/>
  <c r="D35" i="1"/>
  <c r="D34" i="1"/>
  <c r="F34" i="1" s="1"/>
  <c r="G34" i="1" s="1"/>
  <c r="H34" i="1" s="1"/>
  <c r="D33" i="1"/>
  <c r="D30" i="1"/>
  <c r="F30" i="1" s="1"/>
  <c r="G30" i="1" s="1"/>
  <c r="H30" i="1" s="1"/>
  <c r="D29" i="1"/>
  <c r="F29" i="1" s="1"/>
  <c r="G29" i="1" s="1"/>
  <c r="I29" i="1" s="1"/>
  <c r="D28" i="1"/>
  <c r="F28" i="1" s="1"/>
  <c r="G28" i="1" s="1"/>
  <c r="D27" i="1"/>
  <c r="D26" i="1"/>
  <c r="F26" i="1" s="1"/>
  <c r="G26" i="1" s="1"/>
  <c r="D25" i="1"/>
  <c r="D22" i="1"/>
  <c r="F22" i="1" s="1"/>
  <c r="G22" i="1" s="1"/>
  <c r="I22" i="1" s="1"/>
  <c r="D20" i="1"/>
  <c r="F20" i="1" s="1"/>
  <c r="G20" i="1" s="1"/>
  <c r="H20" i="1" s="1"/>
  <c r="D19" i="1"/>
  <c r="F19" i="1" s="1"/>
  <c r="G19" i="1" s="1"/>
  <c r="H19" i="1" s="1"/>
  <c r="D18" i="1"/>
  <c r="D15" i="1"/>
  <c r="F15" i="1" s="1"/>
  <c r="G15" i="1" s="1"/>
  <c r="D14" i="1"/>
  <c r="F14" i="1" s="1"/>
  <c r="G14" i="1" s="1"/>
  <c r="I14" i="1" s="1"/>
  <c r="D13" i="1"/>
  <c r="F13" i="1" s="1"/>
  <c r="G13" i="1" s="1"/>
  <c r="I13" i="1" s="1"/>
  <c r="D12" i="1"/>
  <c r="F12" i="1" s="1"/>
  <c r="G12" i="1" s="1"/>
  <c r="H12" i="1" s="1"/>
  <c r="D11" i="1"/>
  <c r="D9" i="1"/>
  <c r="F9" i="1" s="1"/>
  <c r="G9" i="1" s="1"/>
  <c r="I9" i="1" s="1"/>
  <c r="C7" i="1"/>
  <c r="C23" i="1"/>
  <c r="C31" i="1"/>
  <c r="H16" i="1" l="1"/>
  <c r="D7" i="1"/>
  <c r="H15" i="1"/>
  <c r="I15" i="1"/>
  <c r="G36" i="1"/>
  <c r="H36" i="1" s="1"/>
  <c r="H31" i="1" s="1"/>
  <c r="I7" i="1"/>
  <c r="M16" i="1"/>
  <c r="L36" i="1"/>
  <c r="M36" i="1" s="1"/>
  <c r="M31" i="1" s="1"/>
  <c r="N7" i="1"/>
  <c r="C38" i="1"/>
  <c r="G10" i="1"/>
  <c r="H10" i="1" s="1"/>
  <c r="D16" i="1"/>
  <c r="D23" i="1"/>
  <c r="F33" i="1"/>
  <c r="G33" i="1" s="1"/>
  <c r="D31" i="1"/>
  <c r="F18" i="1"/>
  <c r="F25" i="1"/>
  <c r="G25" i="1" s="1"/>
  <c r="I25" i="1" s="1"/>
  <c r="L11" i="1"/>
  <c r="M11" i="1" s="1"/>
  <c r="J16" i="1"/>
  <c r="K18" i="1"/>
  <c r="F11" i="1"/>
  <c r="K7" i="1"/>
  <c r="F7" i="1"/>
  <c r="J7" i="1"/>
  <c r="H28" i="1"/>
  <c r="H23" i="1" s="1"/>
  <c r="M28" i="1"/>
  <c r="M23" i="1" s="1"/>
  <c r="K31" i="1"/>
  <c r="J31" i="1"/>
  <c r="F23" i="1"/>
  <c r="K23" i="1"/>
  <c r="J23" i="1"/>
  <c r="D38" i="1" l="1"/>
  <c r="J38" i="1"/>
  <c r="G11" i="1"/>
  <c r="G7" i="1" s="1"/>
  <c r="G18" i="1"/>
  <c r="F16" i="1"/>
  <c r="F31" i="1"/>
  <c r="K16" i="1"/>
  <c r="K38" i="1" s="1"/>
  <c r="L18" i="1"/>
  <c r="M10" i="1"/>
  <c r="M7" i="1" s="1"/>
  <c r="L7" i="1"/>
  <c r="M38" i="1"/>
  <c r="N33" i="1"/>
  <c r="N31" i="1" s="1"/>
  <c r="L31" i="1"/>
  <c r="I33" i="1"/>
  <c r="I31" i="1" s="1"/>
  <c r="G31" i="1"/>
  <c r="N26" i="1"/>
  <c r="N23" i="1" s="1"/>
  <c r="L23" i="1"/>
  <c r="I26" i="1"/>
  <c r="I23" i="1" s="1"/>
  <c r="G23" i="1"/>
  <c r="F38" i="1" l="1"/>
  <c r="G38" i="1" s="1"/>
  <c r="H11" i="1"/>
  <c r="H7" i="1" s="1"/>
  <c r="H38" i="1" s="1"/>
  <c r="G16" i="1"/>
  <c r="I18" i="1"/>
  <c r="I16" i="1" s="1"/>
  <c r="I38" i="1" s="1"/>
  <c r="L16" i="1"/>
  <c r="L38" i="1" s="1"/>
  <c r="N18" i="1"/>
  <c r="N16" i="1" s="1"/>
  <c r="N38" i="1" s="1"/>
</calcChain>
</file>

<file path=xl/sharedStrings.xml><?xml version="1.0" encoding="utf-8"?>
<sst xmlns="http://schemas.openxmlformats.org/spreadsheetml/2006/main" count="169" uniqueCount="52">
  <si>
    <t>1.</t>
  </si>
  <si>
    <t>Алтайский сельсовет. Всего:</t>
  </si>
  <si>
    <t>в т.ч.</t>
  </si>
  <si>
    <t>Администрация Алтайского сельсовета</t>
  </si>
  <si>
    <t>МБУК "Камышенский ЦСДК"</t>
  </si>
  <si>
    <t>МБУК "Алтайский ЦСДК"</t>
  </si>
  <si>
    <t>2.</t>
  </si>
  <si>
    <t>Большеромановский сельсовет. Всего:</t>
  </si>
  <si>
    <t>3.</t>
  </si>
  <si>
    <t>Лебединский сельсовет. Всего:</t>
  </si>
  <si>
    <t xml:space="preserve">в т.ч </t>
  </si>
  <si>
    <t>Администрация Лебединского сельсовета</t>
  </si>
  <si>
    <t>МБУК "Лебединский ЦСДК"</t>
  </si>
  <si>
    <t>4.</t>
  </si>
  <si>
    <t>Серебропольский сельсовет. Всего:</t>
  </si>
  <si>
    <t>Администрация Серебропольского сельсовета</t>
  </si>
  <si>
    <t>МБУК "Серебропольский ЦСДК"</t>
  </si>
  <si>
    <t>ЦСДК с.Николаевка</t>
  </si>
  <si>
    <t>5.</t>
  </si>
  <si>
    <t>Табунский сельсовет. Всего:</t>
  </si>
  <si>
    <t>Администрация табунского сельсовета</t>
  </si>
  <si>
    <t>№ п/п</t>
  </si>
  <si>
    <t>Учреждения бюджетной сферы</t>
  </si>
  <si>
    <t>Лимит угля</t>
  </si>
  <si>
    <t>в  т.ч. Январь, февраль, март, апрель</t>
  </si>
  <si>
    <t>Расстояние перевозок (км)</t>
  </si>
  <si>
    <t>Объем перевозок т/км Январь, февраль, март, апрель</t>
  </si>
  <si>
    <t>Затраты на перевозку (руб)</t>
  </si>
  <si>
    <t>в том числе по</t>
  </si>
  <si>
    <t>районный бюджет</t>
  </si>
  <si>
    <t>бюджет поселений</t>
  </si>
  <si>
    <t>Лимит угля октябрь, ноябрь, декабрь</t>
  </si>
  <si>
    <t>Объем перевозок т/км октябрь, ноябрь, декабрь</t>
  </si>
  <si>
    <t>всего:</t>
  </si>
  <si>
    <t>Приложение №5 к постановлению администрации района         №______от __________</t>
  </si>
  <si>
    <t>ЦСДК с. Хорошее</t>
  </si>
  <si>
    <t>МБДОУ «Табунский детский сад «Огонёк» Табунского района Алтайского края</t>
  </si>
  <si>
    <t>Муниципальное бюджетное учреждение дополнительного образования «Центр дополнительного образования детей»</t>
  </si>
  <si>
    <t>Новокиевская ООШ, филиал МБОУ  «Табунская СОШ» Табунского района Алтайского края</t>
  </si>
  <si>
    <t>Граничная ООШ, филиал  МБОУ  «Табунская СОШ» Табунского района Алтайского края, с.Камышенка, ул. Гагарина, 14</t>
  </si>
  <si>
    <t>Граничная ООШ, филиал  МБОУ  «Табунская СОШ» Табунского района Алтайского края, с.Камышенка,ул.Юбилейная 24</t>
  </si>
  <si>
    <t>Лебединская СОШ, филиал МБОУ «Серебропольская СОШ»  Табунского района Алтайского края</t>
  </si>
  <si>
    <t>Лебединский детский сад «Солнышко», структурное подразделение МБОУ «Серебропольская СОШ» Табунского района Алтайского края</t>
  </si>
  <si>
    <t>Серебропольский детский сад «Ласточка», структурное подразделение МБОУ «Серебропольская СОШ» Табунского района Алтайского края</t>
  </si>
  <si>
    <t>Хорошенская начальная школа,  филиал  МБОУ «Серебропольская СОШ» Табунского района Алтайского края</t>
  </si>
  <si>
    <t>Самборская ООШ, филиал МБОУ  «Табунская СОШ» Табунского района Алтайского края</t>
  </si>
  <si>
    <t>Успенка ДК</t>
  </si>
  <si>
    <t>всего 10,7 (1 т/км)</t>
  </si>
  <si>
    <t>Лимит средств на покрытие затрат на подвоз угля на январь-апрель, октябрь-декабрь 2022 года.</t>
  </si>
  <si>
    <t>на 2022 год</t>
  </si>
  <si>
    <t>Лимит средств на покрытие затрат на подвоз угля на январь-апрель, октябрь-декабрь на плановый 2023  год</t>
  </si>
  <si>
    <t>Лимит средств на покрытие затрат на подвоз угля на январь-апрель, октябрь-декабрь на плановый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</si>
</sst>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4" fillId="0" borderId="1" xfId="0" applyFont="1" applyBorder="1"/>
    <xf numFmtId="164" fontId="0" fillId="0" borderId="0" xfId="0" applyNumberForma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 shrinkToFit="1"/>
    </xf>
    <xf numFmtId="0" fontId="5" fillId="0" borderId="1" xfId="0" applyFont="1" applyBorder="1" applyAlignment="1">
      <alignment wrapText="1" shrinkToFit="1"/>
    </xf>
    <xf numFmtId="0" fontId="5" fillId="0" borderId="0" xfId="0" applyFont="1" applyAlignment="1">
      <alignment horizontal="justify"/>
    </xf>
    <xf numFmtId="0" fontId="5" fillId="0" borderId="1" xfId="0" applyFont="1" applyBorder="1" applyAlignment="1">
      <alignment horizontal="justify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 shrinkToFi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abSelected="1" view="pageLayout" zoomScaleNormal="100" workbookViewId="0">
      <selection activeCell="D6" sqref="D6"/>
    </sheetView>
  </sheetViews>
  <sheetFormatPr defaultRowHeight="15" x14ac:dyDescent="0.25"/>
  <cols>
    <col min="1" max="1" width="4.85546875" customWidth="1"/>
    <col min="2" max="2" width="23.7109375" customWidth="1"/>
    <col min="3" max="3" width="7.7109375" customWidth="1"/>
    <col min="4" max="4" width="7.5703125" customWidth="1"/>
    <col min="5" max="5" width="8" customWidth="1"/>
    <col min="7" max="7" width="8" customWidth="1"/>
    <col min="8" max="8" width="8.140625" customWidth="1"/>
    <col min="9" max="9" width="7.85546875" customWidth="1"/>
    <col min="10" max="10" width="8.140625" customWidth="1"/>
    <col min="12" max="12" width="8.7109375" customWidth="1"/>
  </cols>
  <sheetData>
    <row r="1" spans="1:14" ht="47.25" customHeight="1" x14ac:dyDescent="0.25">
      <c r="A1" s="3"/>
      <c r="B1" s="3"/>
      <c r="C1" s="3"/>
      <c r="D1" s="3"/>
      <c r="E1" s="3"/>
      <c r="F1" s="3"/>
      <c r="G1" s="3"/>
      <c r="H1" s="3"/>
      <c r="I1" s="37" t="s">
        <v>34</v>
      </c>
      <c r="J1" s="37"/>
      <c r="K1" s="37"/>
      <c r="L1" s="37"/>
    </row>
    <row r="2" spans="1:14" ht="31.5" customHeight="1" x14ac:dyDescent="0.25">
      <c r="A2" s="36" t="s">
        <v>48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4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33.75" customHeight="1" x14ac:dyDescent="0.25">
      <c r="A4" s="40" t="s">
        <v>21</v>
      </c>
      <c r="B4" s="40" t="s">
        <v>22</v>
      </c>
      <c r="C4" s="38"/>
      <c r="D4" s="39"/>
      <c r="E4" s="40" t="s">
        <v>25</v>
      </c>
      <c r="F4" s="40" t="s">
        <v>26</v>
      </c>
      <c r="G4" s="38" t="s">
        <v>27</v>
      </c>
      <c r="H4" s="43"/>
      <c r="I4" s="39"/>
      <c r="J4" s="40" t="s">
        <v>31</v>
      </c>
      <c r="K4" s="40" t="s">
        <v>32</v>
      </c>
      <c r="L4" s="38" t="s">
        <v>27</v>
      </c>
      <c r="M4" s="43"/>
      <c r="N4" s="39"/>
    </row>
    <row r="5" spans="1:14" ht="15" customHeight="1" x14ac:dyDescent="0.25">
      <c r="A5" s="41"/>
      <c r="B5" s="41"/>
      <c r="C5" s="38" t="s">
        <v>23</v>
      </c>
      <c r="D5" s="39"/>
      <c r="E5" s="41"/>
      <c r="F5" s="41"/>
      <c r="G5" s="40" t="s">
        <v>47</v>
      </c>
      <c r="H5" s="38" t="s">
        <v>28</v>
      </c>
      <c r="I5" s="39"/>
      <c r="J5" s="41"/>
      <c r="K5" s="41"/>
      <c r="L5" s="44" t="s">
        <v>47</v>
      </c>
      <c r="M5" s="44" t="s">
        <v>28</v>
      </c>
      <c r="N5" s="44"/>
    </row>
    <row r="6" spans="1:14" ht="56.25" x14ac:dyDescent="0.25">
      <c r="A6" s="42"/>
      <c r="B6" s="42"/>
      <c r="C6" s="17" t="s">
        <v>49</v>
      </c>
      <c r="D6" s="5" t="s">
        <v>24</v>
      </c>
      <c r="E6" s="42"/>
      <c r="F6" s="42"/>
      <c r="G6" s="42"/>
      <c r="H6" s="10" t="s">
        <v>29</v>
      </c>
      <c r="I6" s="5" t="s">
        <v>30</v>
      </c>
      <c r="J6" s="42"/>
      <c r="K6" s="42"/>
      <c r="L6" s="44"/>
      <c r="M6" s="10" t="s">
        <v>29</v>
      </c>
      <c r="N6" s="5" t="s">
        <v>30</v>
      </c>
    </row>
    <row r="7" spans="1:14" x14ac:dyDescent="0.25">
      <c r="A7" s="5" t="s">
        <v>0</v>
      </c>
      <c r="B7" s="5" t="s">
        <v>1</v>
      </c>
      <c r="C7" s="5">
        <f t="shared" ref="C7" si="0">C9+C10+C11+C12+C13+C14</f>
        <v>310</v>
      </c>
      <c r="D7" s="5">
        <f>D9+D10+D11+D12+D13+D14</f>
        <v>195.3</v>
      </c>
      <c r="E7" s="5"/>
      <c r="F7" s="5">
        <f>F9+F10+F11+F12+F13+F14</f>
        <v>4508.1540000000005</v>
      </c>
      <c r="G7" s="5">
        <f>G9+G10+G11+G12+G13+G14</f>
        <v>48237.247799999997</v>
      </c>
      <c r="H7" s="5">
        <f>H10+H11+H12</f>
        <v>37075.5</v>
      </c>
      <c r="I7" s="5">
        <f>I9+I13+I14</f>
        <v>11161.747799999997</v>
      </c>
      <c r="J7" s="5">
        <f>J9+J10+J11+J12+J13+J14</f>
        <v>114.70000000000002</v>
      </c>
      <c r="K7" s="5">
        <f>K9+K10+K11+K12+K13+K14</f>
        <v>2647.6459999999997</v>
      </c>
      <c r="L7" s="15">
        <f>L9+L10+L11+L12+L13+L14</f>
        <v>28329.8122</v>
      </c>
      <c r="M7" s="15">
        <f>M10+M11+M12</f>
        <v>21774.5</v>
      </c>
      <c r="N7" s="15">
        <f>N9+N13+N14</f>
        <v>6555.3121999999994</v>
      </c>
    </row>
    <row r="8" spans="1:14" x14ac:dyDescent="0.25">
      <c r="A8" s="4"/>
      <c r="B8" s="6" t="s">
        <v>2</v>
      </c>
      <c r="C8" s="4"/>
      <c r="D8" s="4"/>
      <c r="E8" s="4"/>
      <c r="F8" s="4"/>
      <c r="G8" s="4"/>
      <c r="H8" s="4"/>
      <c r="I8" s="4"/>
      <c r="J8" s="4"/>
      <c r="K8" s="4"/>
      <c r="L8" s="12"/>
      <c r="M8" s="12"/>
      <c r="N8" s="12"/>
    </row>
    <row r="9" spans="1:14" ht="22.5" x14ac:dyDescent="0.25">
      <c r="A9" s="4"/>
      <c r="B9" s="4" t="s">
        <v>3</v>
      </c>
      <c r="C9" s="4">
        <v>22.5</v>
      </c>
      <c r="D9" s="4">
        <f>C9*0.63</f>
        <v>14.175000000000001</v>
      </c>
      <c r="E9" s="4">
        <v>9</v>
      </c>
      <c r="F9" s="4">
        <f t="shared" ref="F9:F15" si="1">E9*D9</f>
        <v>127.575</v>
      </c>
      <c r="G9" s="4">
        <f>F9*10.7</f>
        <v>1365.0525</v>
      </c>
      <c r="H9" s="4"/>
      <c r="I9" s="4">
        <f>G9</f>
        <v>1365.0525</v>
      </c>
      <c r="J9" s="4">
        <f t="shared" ref="J9:J15" si="2">C9*0.37</f>
        <v>8.3249999999999993</v>
      </c>
      <c r="K9" s="4">
        <f t="shared" ref="K9:K15" si="3">J9*E9</f>
        <v>74.924999999999997</v>
      </c>
      <c r="L9" s="11">
        <f>K9*10.7</f>
        <v>801.69749999999988</v>
      </c>
      <c r="M9" s="12"/>
      <c r="N9" s="11">
        <f>L9</f>
        <v>801.69749999999988</v>
      </c>
    </row>
    <row r="10" spans="1:14" ht="48.75" customHeight="1" x14ac:dyDescent="0.25">
      <c r="A10" s="4"/>
      <c r="B10" s="24" t="s">
        <v>38</v>
      </c>
      <c r="C10" s="4">
        <v>90</v>
      </c>
      <c r="D10" s="4">
        <f>C10*0.63</f>
        <v>56.7</v>
      </c>
      <c r="E10" s="4">
        <v>12</v>
      </c>
      <c r="F10" s="4">
        <f t="shared" si="1"/>
        <v>680.40000000000009</v>
      </c>
      <c r="G10" s="4">
        <f t="shared" ref="G10:G14" si="4">F10*10.7</f>
        <v>7280.2800000000007</v>
      </c>
      <c r="H10" s="4">
        <f>G10</f>
        <v>7280.2800000000007</v>
      </c>
      <c r="I10" s="4"/>
      <c r="J10" s="4">
        <f t="shared" si="2"/>
        <v>33.299999999999997</v>
      </c>
      <c r="K10" s="4">
        <f t="shared" si="3"/>
        <v>399.59999999999997</v>
      </c>
      <c r="L10" s="11">
        <f t="shared" ref="L10:L14" si="5">K10*10.7</f>
        <v>4275.7199999999993</v>
      </c>
      <c r="M10" s="11">
        <f>L10</f>
        <v>4275.7199999999993</v>
      </c>
      <c r="N10" s="12"/>
    </row>
    <row r="11" spans="1:14" ht="48.75" customHeight="1" x14ac:dyDescent="0.25">
      <c r="A11" s="4"/>
      <c r="B11" s="26" t="s">
        <v>39</v>
      </c>
      <c r="C11" s="4">
        <v>76</v>
      </c>
      <c r="D11" s="4">
        <f t="shared" ref="D11:D15" si="6">C11*0.63</f>
        <v>47.88</v>
      </c>
      <c r="E11" s="4">
        <v>34</v>
      </c>
      <c r="F11" s="4">
        <f t="shared" si="1"/>
        <v>1627.92</v>
      </c>
      <c r="G11" s="4">
        <f t="shared" si="4"/>
        <v>17418.743999999999</v>
      </c>
      <c r="H11" s="4">
        <f>G11</f>
        <v>17418.743999999999</v>
      </c>
      <c r="I11" s="4"/>
      <c r="J11" s="4">
        <f t="shared" si="2"/>
        <v>28.12</v>
      </c>
      <c r="K11" s="4">
        <f t="shared" si="3"/>
        <v>956.08</v>
      </c>
      <c r="L11" s="11">
        <f t="shared" si="5"/>
        <v>10230.056</v>
      </c>
      <c r="M11" s="11">
        <f>L11</f>
        <v>10230.056</v>
      </c>
      <c r="N11" s="12"/>
    </row>
    <row r="12" spans="1:14" ht="48" customHeight="1" x14ac:dyDescent="0.25">
      <c r="A12" s="4"/>
      <c r="B12" s="26" t="s">
        <v>40</v>
      </c>
      <c r="C12" s="4">
        <v>54</v>
      </c>
      <c r="D12" s="4">
        <f t="shared" si="6"/>
        <v>34.020000000000003</v>
      </c>
      <c r="E12" s="4">
        <v>34</v>
      </c>
      <c r="F12" s="4">
        <f t="shared" si="1"/>
        <v>1156.68</v>
      </c>
      <c r="G12" s="4">
        <f t="shared" si="4"/>
        <v>12376.476000000001</v>
      </c>
      <c r="H12" s="4">
        <f>G12</f>
        <v>12376.476000000001</v>
      </c>
      <c r="I12" s="4"/>
      <c r="J12" s="4">
        <f t="shared" si="2"/>
        <v>19.98</v>
      </c>
      <c r="K12" s="4">
        <f t="shared" si="3"/>
        <v>679.32</v>
      </c>
      <c r="L12" s="11">
        <f t="shared" si="5"/>
        <v>7268.7240000000002</v>
      </c>
      <c r="M12" s="11">
        <f>L12</f>
        <v>7268.7240000000002</v>
      </c>
      <c r="N12" s="12"/>
    </row>
    <row r="13" spans="1:14" x14ac:dyDescent="0.25">
      <c r="A13" s="4"/>
      <c r="B13" s="29" t="s">
        <v>4</v>
      </c>
      <c r="C13" s="4">
        <v>23.2</v>
      </c>
      <c r="D13" s="4">
        <f t="shared" si="6"/>
        <v>14.616</v>
      </c>
      <c r="E13" s="4">
        <v>34</v>
      </c>
      <c r="F13" s="4">
        <f t="shared" si="1"/>
        <v>496.94399999999996</v>
      </c>
      <c r="G13" s="4">
        <f t="shared" si="4"/>
        <v>5317.3007999999991</v>
      </c>
      <c r="H13" s="4"/>
      <c r="I13" s="4">
        <f>G13</f>
        <v>5317.3007999999991</v>
      </c>
      <c r="J13" s="4">
        <f t="shared" si="2"/>
        <v>8.5839999999999996</v>
      </c>
      <c r="K13" s="4">
        <f t="shared" si="3"/>
        <v>291.85599999999999</v>
      </c>
      <c r="L13" s="11">
        <f t="shared" si="5"/>
        <v>3122.8591999999999</v>
      </c>
      <c r="M13" s="12"/>
      <c r="N13" s="11">
        <f>L13</f>
        <v>3122.8591999999999</v>
      </c>
    </row>
    <row r="14" spans="1:14" x14ac:dyDescent="0.25">
      <c r="A14" s="4"/>
      <c r="B14" s="29" t="s">
        <v>5</v>
      </c>
      <c r="C14" s="4">
        <v>44.3</v>
      </c>
      <c r="D14" s="4">
        <f t="shared" si="6"/>
        <v>27.908999999999999</v>
      </c>
      <c r="E14" s="4">
        <v>15</v>
      </c>
      <c r="F14" s="4">
        <f t="shared" si="1"/>
        <v>418.63499999999999</v>
      </c>
      <c r="G14" s="4">
        <f t="shared" si="4"/>
        <v>4479.3944999999994</v>
      </c>
      <c r="H14" s="4"/>
      <c r="I14" s="4">
        <f>G14</f>
        <v>4479.3944999999994</v>
      </c>
      <c r="J14" s="4">
        <f t="shared" si="2"/>
        <v>16.390999999999998</v>
      </c>
      <c r="K14" s="4">
        <f t="shared" si="3"/>
        <v>245.86499999999998</v>
      </c>
      <c r="L14" s="11">
        <f t="shared" si="5"/>
        <v>2630.7554999999998</v>
      </c>
      <c r="M14" s="12"/>
      <c r="N14" s="11">
        <f>L14</f>
        <v>2630.7554999999998</v>
      </c>
    </row>
    <row r="15" spans="1:14" ht="22.5" x14ac:dyDescent="0.25">
      <c r="A15" s="5" t="s">
        <v>6</v>
      </c>
      <c r="B15" s="5" t="s">
        <v>7</v>
      </c>
      <c r="C15" s="5">
        <v>0</v>
      </c>
      <c r="D15" s="5">
        <f t="shared" si="6"/>
        <v>0</v>
      </c>
      <c r="E15" s="5">
        <v>0</v>
      </c>
      <c r="F15" s="5">
        <f t="shared" si="1"/>
        <v>0</v>
      </c>
      <c r="G15" s="5">
        <f t="shared" ref="G15" si="7">F15*9.7</f>
        <v>0</v>
      </c>
      <c r="H15" s="5">
        <f>G15</f>
        <v>0</v>
      </c>
      <c r="I15" s="5">
        <f>G15</f>
        <v>0</v>
      </c>
      <c r="J15" s="5">
        <f t="shared" si="2"/>
        <v>0</v>
      </c>
      <c r="K15" s="5">
        <f t="shared" si="3"/>
        <v>0</v>
      </c>
      <c r="L15" s="16"/>
      <c r="M15" s="16"/>
      <c r="N15" s="16"/>
    </row>
    <row r="16" spans="1:14" x14ac:dyDescent="0.25">
      <c r="A16" s="5" t="s">
        <v>8</v>
      </c>
      <c r="B16" s="5" t="s">
        <v>9</v>
      </c>
      <c r="C16" s="5">
        <f>C18+C19+C20+C22+C21</f>
        <v>337.90000000000003</v>
      </c>
      <c r="D16" s="5">
        <f>D18+D19+D20+D22+D21</f>
        <v>212.87700000000001</v>
      </c>
      <c r="E16" s="5"/>
      <c r="F16" s="5">
        <f>F18+F19+F20+F22+F21</f>
        <v>10975.670999999998</v>
      </c>
      <c r="G16" s="5">
        <f>G18+G19+G2+G210+G22</f>
        <v>98148.959999999992</v>
      </c>
      <c r="H16" s="5">
        <f>H19+H20</f>
        <v>89946.511199999994</v>
      </c>
      <c r="I16" s="5">
        <f>I18+I22+I21</f>
        <v>27493.1685</v>
      </c>
      <c r="J16" s="5">
        <f>J18+J19+J20+J22+J21</f>
        <v>125.023</v>
      </c>
      <c r="K16" s="5">
        <f>K18+K19+K20+K22+K21</f>
        <v>6446.0290000000005</v>
      </c>
      <c r="L16" s="15">
        <f>L18+L19+L20+L22+L21</f>
        <v>68972.510299999994</v>
      </c>
      <c r="M16" s="15">
        <f>M19+M20</f>
        <v>52825.728799999997</v>
      </c>
      <c r="N16" s="15">
        <f>N18+N22+N21</f>
        <v>16146.781499999996</v>
      </c>
    </row>
    <row r="17" spans="1:14" x14ac:dyDescent="0.25">
      <c r="A17" s="4"/>
      <c r="B17" s="6" t="s">
        <v>10</v>
      </c>
      <c r="C17" s="4"/>
      <c r="D17" s="4"/>
      <c r="E17" s="4"/>
      <c r="F17" s="4"/>
      <c r="G17" s="4"/>
      <c r="H17" s="4"/>
      <c r="I17" s="4"/>
      <c r="J17" s="4"/>
      <c r="K17" s="4"/>
      <c r="L17" s="12"/>
      <c r="M17" s="12"/>
      <c r="N17" s="12"/>
    </row>
    <row r="18" spans="1:14" ht="22.5" x14ac:dyDescent="0.25">
      <c r="A18" s="4"/>
      <c r="B18" s="4" t="s">
        <v>11</v>
      </c>
      <c r="C18" s="4">
        <v>12</v>
      </c>
      <c r="D18" s="4">
        <f t="shared" ref="D18:D22" si="8">C18*0.63</f>
        <v>7.5600000000000005</v>
      </c>
      <c r="E18" s="4">
        <v>52</v>
      </c>
      <c r="F18" s="4">
        <f>E18*D18</f>
        <v>393.12</v>
      </c>
      <c r="G18" s="4">
        <f>F18*10.7</f>
        <v>4206.384</v>
      </c>
      <c r="H18" s="4"/>
      <c r="I18" s="4">
        <f>G18</f>
        <v>4206.384</v>
      </c>
      <c r="J18" s="4">
        <f>C18*0.37</f>
        <v>4.4399999999999995</v>
      </c>
      <c r="K18" s="4">
        <f>J18*E18</f>
        <v>230.87999999999997</v>
      </c>
      <c r="L18" s="11">
        <f>K18*10.7</f>
        <v>2470.4159999999993</v>
      </c>
      <c r="M18" s="12"/>
      <c r="N18" s="11">
        <f>L18</f>
        <v>2470.4159999999993</v>
      </c>
    </row>
    <row r="19" spans="1:14" ht="45.75" x14ac:dyDescent="0.25">
      <c r="A19" s="4"/>
      <c r="B19" s="25" t="s">
        <v>41</v>
      </c>
      <c r="C19" s="4">
        <v>220</v>
      </c>
      <c r="D19" s="4">
        <f t="shared" si="8"/>
        <v>138.6</v>
      </c>
      <c r="E19" s="4">
        <v>52</v>
      </c>
      <c r="F19" s="4">
        <f>E19*D19</f>
        <v>7207.2</v>
      </c>
      <c r="G19" s="4">
        <f t="shared" ref="G19:G22" si="9">F19*10.7</f>
        <v>77117.039999999994</v>
      </c>
      <c r="H19" s="4">
        <f>G19</f>
        <v>77117.039999999994</v>
      </c>
      <c r="I19" s="4"/>
      <c r="J19" s="4">
        <f>C19*0.37</f>
        <v>81.400000000000006</v>
      </c>
      <c r="K19" s="4">
        <f>J19*E19</f>
        <v>4232.8</v>
      </c>
      <c r="L19" s="11">
        <f t="shared" ref="L19:L22" si="10">K19*10.7</f>
        <v>45290.96</v>
      </c>
      <c r="M19" s="11">
        <f>L19</f>
        <v>45290.96</v>
      </c>
      <c r="N19" s="12"/>
    </row>
    <row r="20" spans="1:14" ht="68.25" x14ac:dyDescent="0.25">
      <c r="A20" s="4"/>
      <c r="B20" s="26" t="s">
        <v>42</v>
      </c>
      <c r="C20" s="4">
        <v>36.6</v>
      </c>
      <c r="D20" s="4">
        <f t="shared" si="8"/>
        <v>23.058</v>
      </c>
      <c r="E20" s="4">
        <v>52</v>
      </c>
      <c r="F20" s="4">
        <f>E20*D20</f>
        <v>1199.0160000000001</v>
      </c>
      <c r="G20" s="4">
        <f t="shared" si="9"/>
        <v>12829.4712</v>
      </c>
      <c r="H20" s="4">
        <f>G20</f>
        <v>12829.4712</v>
      </c>
      <c r="I20" s="4"/>
      <c r="J20" s="4">
        <f>C20*0.37</f>
        <v>13.542</v>
      </c>
      <c r="K20" s="4">
        <f>J20*E20</f>
        <v>704.18399999999997</v>
      </c>
      <c r="L20" s="11">
        <f t="shared" si="10"/>
        <v>7534.7687999999989</v>
      </c>
      <c r="M20" s="11">
        <f>L20</f>
        <v>7534.7687999999989</v>
      </c>
      <c r="N20" s="12"/>
    </row>
    <row r="21" spans="1:14" x14ac:dyDescent="0.25">
      <c r="A21" s="4"/>
      <c r="B21" s="26" t="s">
        <v>46</v>
      </c>
      <c r="C21" s="29">
        <v>21.3</v>
      </c>
      <c r="D21" s="4">
        <f t="shared" si="8"/>
        <v>13.419</v>
      </c>
      <c r="E21" s="4">
        <v>45</v>
      </c>
      <c r="F21" s="4">
        <f>E21*D21</f>
        <v>603.85500000000002</v>
      </c>
      <c r="G21" s="4">
        <f t="shared" si="9"/>
        <v>6461.2484999999997</v>
      </c>
      <c r="H21" s="4"/>
      <c r="I21" s="4">
        <f>G21</f>
        <v>6461.2484999999997</v>
      </c>
      <c r="J21" s="4">
        <f>C21*0.37</f>
        <v>7.8810000000000002</v>
      </c>
      <c r="K21" s="4">
        <f>J21*E21</f>
        <v>354.64499999999998</v>
      </c>
      <c r="L21" s="11">
        <f t="shared" si="10"/>
        <v>3794.7014999999997</v>
      </c>
      <c r="M21" s="11"/>
      <c r="N21" s="11">
        <f>L21</f>
        <v>3794.7014999999997</v>
      </c>
    </row>
    <row r="22" spans="1:14" x14ac:dyDescent="0.25">
      <c r="A22" s="4"/>
      <c r="B22" s="29" t="s">
        <v>12</v>
      </c>
      <c r="C22" s="4">
        <v>48</v>
      </c>
      <c r="D22" s="4">
        <f t="shared" si="8"/>
        <v>30.240000000000002</v>
      </c>
      <c r="E22" s="4">
        <v>52</v>
      </c>
      <c r="F22" s="4">
        <f>E22*D22</f>
        <v>1572.48</v>
      </c>
      <c r="G22" s="4">
        <f t="shared" si="9"/>
        <v>16825.536</v>
      </c>
      <c r="H22" s="4"/>
      <c r="I22" s="4">
        <f>G22</f>
        <v>16825.536</v>
      </c>
      <c r="J22" s="4">
        <f>C22*0.37</f>
        <v>17.759999999999998</v>
      </c>
      <c r="K22" s="4">
        <f>J22*E22</f>
        <v>923.51999999999987</v>
      </c>
      <c r="L22" s="11">
        <f t="shared" si="10"/>
        <v>9881.663999999997</v>
      </c>
      <c r="M22" s="12"/>
      <c r="N22" s="11">
        <f>L22</f>
        <v>9881.663999999997</v>
      </c>
    </row>
    <row r="23" spans="1:14" ht="22.5" x14ac:dyDescent="0.25">
      <c r="A23" s="5" t="s">
        <v>13</v>
      </c>
      <c r="B23" s="30" t="s">
        <v>14</v>
      </c>
      <c r="C23" s="5">
        <f t="shared" ref="C23" si="11">C25+C26+C27+C28+C29+C30</f>
        <v>292.10000000000002</v>
      </c>
      <c r="D23" s="5">
        <f>D25+D26+D27+D28+D29+D30</f>
        <v>184.023</v>
      </c>
      <c r="E23" s="5"/>
      <c r="F23" s="5">
        <f>F25+F26+F27+F28+F29+F30</f>
        <v>7322.2379999999994</v>
      </c>
      <c r="G23" s="5">
        <f>G25+G26+G27+G28+G29+G30</f>
        <v>78347.946599999996</v>
      </c>
      <c r="H23" s="5">
        <f>H27+H28+H30</f>
        <v>31289.699699999997</v>
      </c>
      <c r="I23" s="5">
        <f>I25+I26+I29</f>
        <v>47058.246899999998</v>
      </c>
      <c r="J23" s="5">
        <f>J25+J26+J27+J28+J29+J30</f>
        <v>108.077</v>
      </c>
      <c r="K23" s="5">
        <f>K25+K26+K27+K28+K29+K30</f>
        <v>4300.3620000000001</v>
      </c>
      <c r="L23" s="15">
        <f>L25+L26+L27+L28+L29+L30</f>
        <v>46013.873399999997</v>
      </c>
      <c r="M23" s="15">
        <f>M27+M28</f>
        <v>12297.049899999998</v>
      </c>
      <c r="N23" s="15">
        <f>N25+N26+N29</f>
        <v>27637.383099999999</v>
      </c>
    </row>
    <row r="24" spans="1:14" x14ac:dyDescent="0.25">
      <c r="A24" s="4"/>
      <c r="B24" s="6" t="s">
        <v>2</v>
      </c>
      <c r="C24" s="4"/>
      <c r="D24" s="4"/>
      <c r="E24" s="4"/>
      <c r="F24" s="4"/>
      <c r="G24" s="4"/>
      <c r="H24" s="4"/>
      <c r="I24" s="4"/>
      <c r="J24" s="4"/>
      <c r="K24" s="4"/>
      <c r="L24" s="12"/>
      <c r="M24" s="12"/>
      <c r="N24" s="12"/>
    </row>
    <row r="25" spans="1:14" ht="22.5" x14ac:dyDescent="0.25">
      <c r="A25" s="4"/>
      <c r="B25" s="4" t="s">
        <v>15</v>
      </c>
      <c r="C25" s="4">
        <v>29.2</v>
      </c>
      <c r="D25" s="4">
        <f t="shared" ref="D25:D30" si="12">C25*0.63</f>
        <v>18.396000000000001</v>
      </c>
      <c r="E25" s="4">
        <v>37</v>
      </c>
      <c r="F25" s="4">
        <f t="shared" ref="F25:F30" si="13">E25*D25</f>
        <v>680.65200000000004</v>
      </c>
      <c r="G25" s="4">
        <f>F25*10.7</f>
        <v>7282.9763999999996</v>
      </c>
      <c r="H25" s="4"/>
      <c r="I25" s="4">
        <f>G25</f>
        <v>7282.9763999999996</v>
      </c>
      <c r="J25" s="4">
        <f t="shared" ref="J25:J30" si="14">C25*0.37</f>
        <v>10.804</v>
      </c>
      <c r="K25" s="4">
        <f t="shared" ref="K25:K30" si="15">J25*E25</f>
        <v>399.74799999999999</v>
      </c>
      <c r="L25" s="11">
        <f>K25*10.7</f>
        <v>4277.3035999999993</v>
      </c>
      <c r="M25" s="12"/>
      <c r="N25" s="11">
        <f>L25</f>
        <v>4277.3035999999993</v>
      </c>
    </row>
    <row r="26" spans="1:14" x14ac:dyDescent="0.25">
      <c r="A26" s="4"/>
      <c r="B26" s="29" t="s">
        <v>17</v>
      </c>
      <c r="C26" s="4">
        <v>52.6</v>
      </c>
      <c r="D26" s="4">
        <f t="shared" si="12"/>
        <v>33.137999999999998</v>
      </c>
      <c r="E26" s="4">
        <v>45</v>
      </c>
      <c r="F26" s="4">
        <f t="shared" si="13"/>
        <v>1491.2099999999998</v>
      </c>
      <c r="G26" s="4">
        <f t="shared" ref="G26:G30" si="16">F26*10.7</f>
        <v>15955.946999999996</v>
      </c>
      <c r="H26" s="4"/>
      <c r="I26" s="4">
        <f>G26</f>
        <v>15955.946999999996</v>
      </c>
      <c r="J26" s="4">
        <f t="shared" si="14"/>
        <v>19.462</v>
      </c>
      <c r="K26" s="4">
        <f t="shared" si="15"/>
        <v>875.79</v>
      </c>
      <c r="L26" s="11">
        <f t="shared" ref="L26:L30" si="17">K26*10.7</f>
        <v>9370.9529999999995</v>
      </c>
      <c r="M26" s="12"/>
      <c r="N26" s="11">
        <f>L26</f>
        <v>9370.9529999999995</v>
      </c>
    </row>
    <row r="27" spans="1:14" ht="68.25" x14ac:dyDescent="0.25">
      <c r="A27" s="7"/>
      <c r="B27" s="31" t="s">
        <v>43</v>
      </c>
      <c r="C27" s="4">
        <v>58.5</v>
      </c>
      <c r="D27" s="4">
        <f t="shared" si="12"/>
        <v>36.854999999999997</v>
      </c>
      <c r="E27" s="4">
        <v>37</v>
      </c>
      <c r="F27" s="4">
        <f t="shared" si="13"/>
        <v>1363.635</v>
      </c>
      <c r="G27" s="4">
        <f t="shared" si="16"/>
        <v>14590.894499999999</v>
      </c>
      <c r="H27" s="4">
        <f>G27</f>
        <v>14590.894499999999</v>
      </c>
      <c r="I27" s="4"/>
      <c r="J27" s="4">
        <f t="shared" si="14"/>
        <v>21.645</v>
      </c>
      <c r="K27" s="4">
        <f t="shared" si="15"/>
        <v>800.86500000000001</v>
      </c>
      <c r="L27" s="11">
        <f t="shared" si="17"/>
        <v>8569.2554999999993</v>
      </c>
      <c r="M27" s="11">
        <f>L27</f>
        <v>8569.2554999999993</v>
      </c>
      <c r="N27" s="12"/>
    </row>
    <row r="28" spans="1:14" x14ac:dyDescent="0.25">
      <c r="A28" s="8"/>
      <c r="B28" s="32" t="s">
        <v>35</v>
      </c>
      <c r="C28" s="4">
        <v>21.4</v>
      </c>
      <c r="D28" s="4">
        <f t="shared" si="12"/>
        <v>13.481999999999999</v>
      </c>
      <c r="E28" s="4">
        <v>44</v>
      </c>
      <c r="F28" s="4">
        <f t="shared" si="13"/>
        <v>593.20799999999997</v>
      </c>
      <c r="G28" s="4">
        <f t="shared" si="16"/>
        <v>6347.3255999999992</v>
      </c>
      <c r="H28" s="4">
        <f>G28</f>
        <v>6347.3255999999992</v>
      </c>
      <c r="I28" s="4"/>
      <c r="J28" s="4">
        <f t="shared" si="14"/>
        <v>7.9179999999999993</v>
      </c>
      <c r="K28" s="4">
        <f t="shared" si="15"/>
        <v>348.39199999999994</v>
      </c>
      <c r="L28" s="11">
        <f t="shared" si="17"/>
        <v>3727.7943999999993</v>
      </c>
      <c r="M28" s="11">
        <f>L28</f>
        <v>3727.7943999999993</v>
      </c>
      <c r="N28" s="12"/>
    </row>
    <row r="29" spans="1:14" x14ac:dyDescent="0.25">
      <c r="A29" s="8"/>
      <c r="B29" s="33" t="s">
        <v>16</v>
      </c>
      <c r="C29" s="4">
        <v>95.5</v>
      </c>
      <c r="D29" s="4">
        <f t="shared" si="12"/>
        <v>60.164999999999999</v>
      </c>
      <c r="E29" s="4">
        <v>37</v>
      </c>
      <c r="F29" s="4">
        <f t="shared" si="13"/>
        <v>2226.105</v>
      </c>
      <c r="G29" s="4">
        <f t="shared" si="16"/>
        <v>23819.323499999999</v>
      </c>
      <c r="H29" s="4"/>
      <c r="I29" s="4">
        <f>G29</f>
        <v>23819.323499999999</v>
      </c>
      <c r="J29" s="4">
        <f t="shared" si="14"/>
        <v>35.335000000000001</v>
      </c>
      <c r="K29" s="4">
        <f t="shared" si="15"/>
        <v>1307.395</v>
      </c>
      <c r="L29" s="11">
        <f t="shared" si="17"/>
        <v>13989.126499999998</v>
      </c>
      <c r="M29" s="12"/>
      <c r="N29" s="11">
        <f>L29</f>
        <v>13989.126499999998</v>
      </c>
    </row>
    <row r="30" spans="1:14" ht="57" x14ac:dyDescent="0.25">
      <c r="A30" s="8"/>
      <c r="B30" s="31" t="s">
        <v>44</v>
      </c>
      <c r="C30" s="4">
        <v>34.9</v>
      </c>
      <c r="D30" s="4">
        <f t="shared" si="12"/>
        <v>21.986999999999998</v>
      </c>
      <c r="E30" s="4">
        <v>44</v>
      </c>
      <c r="F30" s="4">
        <f t="shared" si="13"/>
        <v>967.42799999999988</v>
      </c>
      <c r="G30" s="4">
        <f t="shared" si="16"/>
        <v>10351.479599999999</v>
      </c>
      <c r="H30" s="4">
        <f>G30</f>
        <v>10351.479599999999</v>
      </c>
      <c r="I30" s="4"/>
      <c r="J30" s="4">
        <f t="shared" si="14"/>
        <v>12.912999999999998</v>
      </c>
      <c r="K30" s="4">
        <f t="shared" si="15"/>
        <v>568.17199999999991</v>
      </c>
      <c r="L30" s="11">
        <f t="shared" si="17"/>
        <v>6079.4403999999986</v>
      </c>
      <c r="M30" s="11">
        <f>L30</f>
        <v>6079.4403999999986</v>
      </c>
      <c r="N30" s="12"/>
    </row>
    <row r="31" spans="1:14" x14ac:dyDescent="0.25">
      <c r="A31" s="10" t="s">
        <v>18</v>
      </c>
      <c r="B31" s="10" t="s">
        <v>19</v>
      </c>
      <c r="C31" s="5">
        <f t="shared" ref="C31" si="18">C33+C34+C35+C36</f>
        <v>295</v>
      </c>
      <c r="D31" s="5">
        <f>D33+D34+D35+D36</f>
        <v>185.85</v>
      </c>
      <c r="E31" s="5"/>
      <c r="F31" s="5">
        <f>F33+F34+F35+F36</f>
        <v>2016</v>
      </c>
      <c r="G31" s="5">
        <f>G33+G34+G35+G36</f>
        <v>21571.200000000001</v>
      </c>
      <c r="H31" s="5">
        <f>H34+H35+H36</f>
        <v>13482</v>
      </c>
      <c r="I31" s="5">
        <f>I33</f>
        <v>8089.2</v>
      </c>
      <c r="J31" s="5">
        <f>J33+J34+J35+J36</f>
        <v>109.15</v>
      </c>
      <c r="K31" s="5">
        <f>K33+K34+K35+K36</f>
        <v>1184</v>
      </c>
      <c r="L31" s="15">
        <f>L33+L34+L35+L36</f>
        <v>12668.799999999997</v>
      </c>
      <c r="M31" s="15">
        <f>M34+M35+M36</f>
        <v>7917.9999999999991</v>
      </c>
      <c r="N31" s="15">
        <f>N33</f>
        <v>4750.7999999999993</v>
      </c>
    </row>
    <row r="32" spans="1:14" x14ac:dyDescent="0.25">
      <c r="A32" s="8"/>
      <c r="B32" s="9" t="s">
        <v>2</v>
      </c>
      <c r="C32" s="4"/>
      <c r="D32" s="4"/>
      <c r="E32" s="4"/>
      <c r="F32" s="4"/>
      <c r="G32" s="4"/>
      <c r="H32" s="4"/>
      <c r="I32" s="4"/>
      <c r="J32" s="4"/>
      <c r="K32" s="4"/>
      <c r="L32" s="12"/>
      <c r="M32" s="12"/>
      <c r="N32" s="12"/>
    </row>
    <row r="33" spans="1:14" ht="22.5" x14ac:dyDescent="0.25">
      <c r="A33" s="8"/>
      <c r="B33" s="8" t="s">
        <v>20</v>
      </c>
      <c r="C33" s="4">
        <v>100</v>
      </c>
      <c r="D33" s="4">
        <f t="shared" ref="D33:D36" si="19">C33*0.63</f>
        <v>63</v>
      </c>
      <c r="E33" s="4">
        <v>12</v>
      </c>
      <c r="F33" s="4">
        <f>E33*D33</f>
        <v>756</v>
      </c>
      <c r="G33" s="4">
        <f>F33*10.7</f>
        <v>8089.2</v>
      </c>
      <c r="H33" s="4"/>
      <c r="I33" s="4">
        <f>G33</f>
        <v>8089.2</v>
      </c>
      <c r="J33" s="4">
        <f>C33*0.37</f>
        <v>37</v>
      </c>
      <c r="K33" s="4">
        <f>J33*E33</f>
        <v>444</v>
      </c>
      <c r="L33" s="11">
        <f>K33*10.7</f>
        <v>4750.7999999999993</v>
      </c>
      <c r="M33" s="12"/>
      <c r="N33" s="11">
        <f>L33</f>
        <v>4750.7999999999993</v>
      </c>
    </row>
    <row r="34" spans="1:14" ht="45.75" x14ac:dyDescent="0.25">
      <c r="A34" s="8"/>
      <c r="B34" s="26" t="s">
        <v>45</v>
      </c>
      <c r="C34" s="4">
        <v>95</v>
      </c>
      <c r="D34" s="4">
        <f t="shared" si="19"/>
        <v>59.85</v>
      </c>
      <c r="E34" s="4">
        <v>10</v>
      </c>
      <c r="F34" s="4">
        <f>E34*D34</f>
        <v>598.5</v>
      </c>
      <c r="G34" s="4">
        <f t="shared" ref="G34:G36" si="20">F34*10.7</f>
        <v>6403.95</v>
      </c>
      <c r="H34" s="4">
        <f>G34</f>
        <v>6403.95</v>
      </c>
      <c r="I34" s="4"/>
      <c r="J34" s="4">
        <f>C34*0.37</f>
        <v>35.15</v>
      </c>
      <c r="K34" s="4">
        <f>J34*E34</f>
        <v>351.5</v>
      </c>
      <c r="L34" s="11">
        <f t="shared" ref="L34:L36" si="21">K34*10.7</f>
        <v>3761.0499999999997</v>
      </c>
      <c r="M34" s="11">
        <f>L34</f>
        <v>3761.0499999999997</v>
      </c>
      <c r="N34" s="12"/>
    </row>
    <row r="35" spans="1:14" ht="34.5" x14ac:dyDescent="0.25">
      <c r="A35" s="8"/>
      <c r="B35" s="28" t="s">
        <v>36</v>
      </c>
      <c r="C35" s="4">
        <v>70</v>
      </c>
      <c r="D35" s="4">
        <f t="shared" si="19"/>
        <v>44.1</v>
      </c>
      <c r="E35" s="4">
        <v>12</v>
      </c>
      <c r="F35" s="4">
        <f>E35*D35</f>
        <v>529.20000000000005</v>
      </c>
      <c r="G35" s="4">
        <f t="shared" si="20"/>
        <v>5662.4400000000005</v>
      </c>
      <c r="H35" s="4">
        <f>G35</f>
        <v>5662.4400000000005</v>
      </c>
      <c r="I35" s="4"/>
      <c r="J35" s="4">
        <f>C35*0.37</f>
        <v>25.9</v>
      </c>
      <c r="K35" s="4">
        <f>J35*E35</f>
        <v>310.79999999999995</v>
      </c>
      <c r="L35" s="11">
        <f t="shared" si="21"/>
        <v>3325.5599999999995</v>
      </c>
      <c r="M35" s="11">
        <f>L35</f>
        <v>3325.5599999999995</v>
      </c>
      <c r="N35" s="12"/>
    </row>
    <row r="36" spans="1:14" ht="57" x14ac:dyDescent="0.25">
      <c r="A36" s="8"/>
      <c r="B36" s="27" t="s">
        <v>37</v>
      </c>
      <c r="C36" s="4">
        <v>30</v>
      </c>
      <c r="D36" s="4">
        <f t="shared" si="19"/>
        <v>18.899999999999999</v>
      </c>
      <c r="E36" s="4">
        <v>7</v>
      </c>
      <c r="F36" s="4">
        <f>E36*D36</f>
        <v>132.29999999999998</v>
      </c>
      <c r="G36" s="4">
        <f t="shared" si="20"/>
        <v>1415.6099999999997</v>
      </c>
      <c r="H36" s="4">
        <f>G36</f>
        <v>1415.6099999999997</v>
      </c>
      <c r="I36" s="4"/>
      <c r="J36" s="4">
        <f>C36*0.37</f>
        <v>11.1</v>
      </c>
      <c r="K36" s="4">
        <f>J36*E36</f>
        <v>77.7</v>
      </c>
      <c r="L36" s="11">
        <f t="shared" si="21"/>
        <v>831.39</v>
      </c>
      <c r="M36" s="11">
        <f>L36</f>
        <v>831.39</v>
      </c>
      <c r="N36" s="12"/>
    </row>
    <row r="37" spans="1:14" x14ac:dyDescent="0.25">
      <c r="A37" s="8"/>
      <c r="B37" s="8"/>
      <c r="C37" s="5"/>
      <c r="D37" s="4"/>
      <c r="E37" s="4"/>
      <c r="F37" s="4"/>
      <c r="G37" s="4"/>
      <c r="H37" s="4"/>
      <c r="I37" s="4"/>
      <c r="J37" s="4"/>
      <c r="K37" s="4"/>
      <c r="L37" s="12"/>
      <c r="M37" s="12"/>
      <c r="N37" s="12"/>
    </row>
    <row r="38" spans="1:14" x14ac:dyDescent="0.25">
      <c r="A38" s="10"/>
      <c r="B38" s="10" t="s">
        <v>33</v>
      </c>
      <c r="C38" s="5">
        <f>C31+C23+C16+C7</f>
        <v>1235</v>
      </c>
      <c r="D38" s="5">
        <f>D31+D23+D16+D7</f>
        <v>778.05</v>
      </c>
      <c r="E38" s="5"/>
      <c r="F38" s="5">
        <f>F31+F23+F16+F7</f>
        <v>24822.063000000002</v>
      </c>
      <c r="G38" s="5">
        <f>F38*9.7</f>
        <v>240774.0111</v>
      </c>
      <c r="H38" s="5">
        <f t="shared" ref="H38:N38" si="22">H31+H23+H16+H7</f>
        <v>171793.71090000001</v>
      </c>
      <c r="I38" s="5">
        <f t="shared" si="22"/>
        <v>93802.363199999993</v>
      </c>
      <c r="J38" s="5">
        <f t="shared" si="22"/>
        <v>456.95000000000005</v>
      </c>
      <c r="K38" s="5">
        <f t="shared" si="22"/>
        <v>14578.037</v>
      </c>
      <c r="L38" s="15">
        <f t="shared" si="22"/>
        <v>155984.99589999998</v>
      </c>
      <c r="M38" s="15">
        <f t="shared" si="22"/>
        <v>94815.278699999995</v>
      </c>
      <c r="N38" s="15">
        <f t="shared" si="22"/>
        <v>55090.276799999992</v>
      </c>
    </row>
    <row r="39" spans="1:14" x14ac:dyDescent="0.25">
      <c r="A39" s="2"/>
      <c r="B39" s="18"/>
      <c r="C39" s="19"/>
      <c r="D39" s="19"/>
      <c r="E39" s="14"/>
      <c r="F39" s="14"/>
      <c r="G39" s="13"/>
      <c r="H39" s="13"/>
      <c r="I39" s="14"/>
      <c r="J39" s="14"/>
      <c r="K39" s="14"/>
      <c r="L39" s="20"/>
      <c r="M39" s="20"/>
      <c r="N39" s="20"/>
    </row>
    <row r="40" spans="1:14" x14ac:dyDescent="0.25">
      <c r="A40" s="2"/>
      <c r="B40" s="21"/>
      <c r="C40" s="22"/>
      <c r="D40" s="13"/>
      <c r="E40" s="13"/>
      <c r="F40" s="13"/>
      <c r="G40" s="14"/>
      <c r="H40" s="14"/>
      <c r="I40" s="13"/>
      <c r="J40" s="13"/>
      <c r="K40" s="13"/>
      <c r="L40" s="20"/>
      <c r="M40" s="20"/>
      <c r="N40" s="20"/>
    </row>
    <row r="41" spans="1:14" x14ac:dyDescent="0.25">
      <c r="A41" s="2"/>
      <c r="B41" s="23"/>
      <c r="C41" s="19"/>
      <c r="D41" s="19"/>
      <c r="E41" s="13"/>
      <c r="F41" s="13"/>
      <c r="G41" s="14"/>
      <c r="H41" s="14"/>
      <c r="I41" s="13"/>
      <c r="J41" s="13"/>
      <c r="K41" s="13"/>
      <c r="L41" s="20"/>
      <c r="M41" s="20"/>
      <c r="N41" s="20"/>
    </row>
    <row r="42" spans="1:14" x14ac:dyDescent="0.25">
      <c r="A42" s="36" t="s">
        <v>50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</row>
    <row r="43" spans="1:14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4" ht="15" customHeight="1" x14ac:dyDescent="0.25">
      <c r="A44" s="40" t="s">
        <v>21</v>
      </c>
      <c r="B44" s="40" t="s">
        <v>22</v>
      </c>
      <c r="C44" s="38"/>
      <c r="D44" s="39"/>
      <c r="E44" s="40" t="s">
        <v>25</v>
      </c>
      <c r="F44" s="40" t="s">
        <v>26</v>
      </c>
      <c r="G44" s="38" t="s">
        <v>27</v>
      </c>
      <c r="H44" s="43"/>
      <c r="I44" s="39"/>
      <c r="J44" s="40" t="s">
        <v>31</v>
      </c>
      <c r="K44" s="40" t="s">
        <v>32</v>
      </c>
      <c r="L44" s="38" t="s">
        <v>27</v>
      </c>
      <c r="M44" s="43"/>
      <c r="N44" s="39"/>
    </row>
    <row r="45" spans="1:14" ht="15" customHeight="1" x14ac:dyDescent="0.25">
      <c r="A45" s="41"/>
      <c r="B45" s="41"/>
      <c r="C45" s="38" t="s">
        <v>23</v>
      </c>
      <c r="D45" s="39"/>
      <c r="E45" s="41"/>
      <c r="F45" s="41"/>
      <c r="G45" s="40" t="s">
        <v>47</v>
      </c>
      <c r="H45" s="38" t="s">
        <v>28</v>
      </c>
      <c r="I45" s="39"/>
      <c r="J45" s="41"/>
      <c r="K45" s="41"/>
      <c r="L45" s="44" t="s">
        <v>47</v>
      </c>
      <c r="M45" s="44" t="s">
        <v>28</v>
      </c>
      <c r="N45" s="44"/>
    </row>
    <row r="46" spans="1:14" ht="56.25" x14ac:dyDescent="0.25">
      <c r="A46" s="42"/>
      <c r="B46" s="42"/>
      <c r="C46" s="17" t="s">
        <v>49</v>
      </c>
      <c r="D46" s="5" t="s">
        <v>24</v>
      </c>
      <c r="E46" s="42"/>
      <c r="F46" s="42"/>
      <c r="G46" s="42"/>
      <c r="H46" s="35" t="s">
        <v>29</v>
      </c>
      <c r="I46" s="5" t="s">
        <v>30</v>
      </c>
      <c r="J46" s="42"/>
      <c r="K46" s="42"/>
      <c r="L46" s="44"/>
      <c r="M46" s="35" t="s">
        <v>29</v>
      </c>
      <c r="N46" s="5" t="s">
        <v>30</v>
      </c>
    </row>
    <row r="47" spans="1:14" x14ac:dyDescent="0.25">
      <c r="A47" s="5" t="s">
        <v>0</v>
      </c>
      <c r="B47" s="5" t="s">
        <v>1</v>
      </c>
      <c r="C47" s="5">
        <f t="shared" ref="C47" si="23">C49+C50+C51+C52+C53+C54</f>
        <v>310</v>
      </c>
      <c r="D47" s="5">
        <f>D49+D50+D51+D52+D53+D54</f>
        <v>195.3</v>
      </c>
      <c r="E47" s="5"/>
      <c r="F47" s="5">
        <f>F49+F50+F51+F52+F53+F54</f>
        <v>4508.1540000000005</v>
      </c>
      <c r="G47" s="5">
        <f>G49+G50+G51+G52+G53+G54</f>
        <v>48237.247799999997</v>
      </c>
      <c r="H47" s="5">
        <f>H50+H51+H52</f>
        <v>37075.5</v>
      </c>
      <c r="I47" s="5">
        <f>I49+I53+I54</f>
        <v>11161.747799999997</v>
      </c>
      <c r="J47" s="5">
        <f>J49+J50+J51+J52+J53+J54</f>
        <v>114.70000000000002</v>
      </c>
      <c r="K47" s="5">
        <f>K49+K50+K51+K52+K53+K54</f>
        <v>2647.6459999999997</v>
      </c>
      <c r="L47" s="15">
        <f>L49+L50+L51+L52+L53+L54</f>
        <v>28329.8122</v>
      </c>
      <c r="M47" s="15">
        <f>M50+M51+M52</f>
        <v>21774.5</v>
      </c>
      <c r="N47" s="15">
        <f>N49+N53+N54</f>
        <v>6555.3121999999994</v>
      </c>
    </row>
    <row r="48" spans="1:14" x14ac:dyDescent="0.25">
      <c r="A48" s="4"/>
      <c r="B48" s="6" t="s">
        <v>2</v>
      </c>
      <c r="C48" s="4"/>
      <c r="D48" s="4"/>
      <c r="E48" s="4"/>
      <c r="F48" s="4"/>
      <c r="G48" s="4"/>
      <c r="H48" s="4"/>
      <c r="I48" s="4"/>
      <c r="J48" s="4"/>
      <c r="K48" s="4"/>
      <c r="L48" s="12"/>
      <c r="M48" s="12"/>
      <c r="N48" s="12"/>
    </row>
    <row r="49" spans="1:14" ht="22.5" x14ac:dyDescent="0.25">
      <c r="A49" s="4"/>
      <c r="B49" s="4" t="s">
        <v>3</v>
      </c>
      <c r="C49" s="4">
        <v>22.5</v>
      </c>
      <c r="D49" s="4">
        <f>C49*0.63</f>
        <v>14.175000000000001</v>
      </c>
      <c r="E49" s="4">
        <v>9</v>
      </c>
      <c r="F49" s="4">
        <f t="shared" ref="F49:F55" si="24">E49*D49</f>
        <v>127.575</v>
      </c>
      <c r="G49" s="4">
        <f>F49*10.7</f>
        <v>1365.0525</v>
      </c>
      <c r="H49" s="4"/>
      <c r="I49" s="4">
        <f>G49</f>
        <v>1365.0525</v>
      </c>
      <c r="J49" s="4">
        <f t="shared" ref="J49:J55" si="25">C49*0.37</f>
        <v>8.3249999999999993</v>
      </c>
      <c r="K49" s="4">
        <f t="shared" ref="K49:K55" si="26">J49*E49</f>
        <v>74.924999999999997</v>
      </c>
      <c r="L49" s="11">
        <f>K49*10.7</f>
        <v>801.69749999999988</v>
      </c>
      <c r="M49" s="12"/>
      <c r="N49" s="11">
        <f>L49</f>
        <v>801.69749999999988</v>
      </c>
    </row>
    <row r="50" spans="1:14" ht="45.75" x14ac:dyDescent="0.25">
      <c r="A50" s="4"/>
      <c r="B50" s="24" t="s">
        <v>38</v>
      </c>
      <c r="C50" s="4">
        <v>90</v>
      </c>
      <c r="D50" s="4">
        <f>C50*0.63</f>
        <v>56.7</v>
      </c>
      <c r="E50" s="4">
        <v>12</v>
      </c>
      <c r="F50" s="4">
        <f t="shared" si="24"/>
        <v>680.40000000000009</v>
      </c>
      <c r="G50" s="4">
        <f t="shared" ref="G50:G54" si="27">F50*10.7</f>
        <v>7280.2800000000007</v>
      </c>
      <c r="H50" s="4">
        <f>G50</f>
        <v>7280.2800000000007</v>
      </c>
      <c r="I50" s="4"/>
      <c r="J50" s="4">
        <f t="shared" si="25"/>
        <v>33.299999999999997</v>
      </c>
      <c r="K50" s="4">
        <f t="shared" si="26"/>
        <v>399.59999999999997</v>
      </c>
      <c r="L50" s="11">
        <f t="shared" ref="L50:L54" si="28">K50*10.7</f>
        <v>4275.7199999999993</v>
      </c>
      <c r="M50" s="11">
        <f>L50</f>
        <v>4275.7199999999993</v>
      </c>
      <c r="N50" s="12"/>
    </row>
    <row r="51" spans="1:14" ht="57" x14ac:dyDescent="0.25">
      <c r="A51" s="4"/>
      <c r="B51" s="26" t="s">
        <v>39</v>
      </c>
      <c r="C51" s="4">
        <v>76</v>
      </c>
      <c r="D51" s="4">
        <f t="shared" ref="D51:D55" si="29">C51*0.63</f>
        <v>47.88</v>
      </c>
      <c r="E51" s="4">
        <v>34</v>
      </c>
      <c r="F51" s="4">
        <f t="shared" si="24"/>
        <v>1627.92</v>
      </c>
      <c r="G51" s="4">
        <f t="shared" si="27"/>
        <v>17418.743999999999</v>
      </c>
      <c r="H51" s="4">
        <f>G51</f>
        <v>17418.743999999999</v>
      </c>
      <c r="I51" s="4"/>
      <c r="J51" s="4">
        <f t="shared" si="25"/>
        <v>28.12</v>
      </c>
      <c r="K51" s="4">
        <f t="shared" si="26"/>
        <v>956.08</v>
      </c>
      <c r="L51" s="11">
        <f t="shared" si="28"/>
        <v>10230.056</v>
      </c>
      <c r="M51" s="11">
        <f>L51</f>
        <v>10230.056</v>
      </c>
      <c r="N51" s="12"/>
    </row>
    <row r="52" spans="1:14" ht="57" x14ac:dyDescent="0.25">
      <c r="A52" s="4"/>
      <c r="B52" s="26" t="s">
        <v>40</v>
      </c>
      <c r="C52" s="4">
        <v>54</v>
      </c>
      <c r="D52" s="4">
        <f t="shared" si="29"/>
        <v>34.020000000000003</v>
      </c>
      <c r="E52" s="4">
        <v>34</v>
      </c>
      <c r="F52" s="4">
        <f t="shared" si="24"/>
        <v>1156.68</v>
      </c>
      <c r="G52" s="4">
        <f t="shared" si="27"/>
        <v>12376.476000000001</v>
      </c>
      <c r="H52" s="4">
        <f>G52</f>
        <v>12376.476000000001</v>
      </c>
      <c r="I52" s="4"/>
      <c r="J52" s="4">
        <f t="shared" si="25"/>
        <v>19.98</v>
      </c>
      <c r="K52" s="4">
        <f t="shared" si="26"/>
        <v>679.32</v>
      </c>
      <c r="L52" s="11">
        <f t="shared" si="28"/>
        <v>7268.7240000000002</v>
      </c>
      <c r="M52" s="11">
        <f>L52</f>
        <v>7268.7240000000002</v>
      </c>
      <c r="N52" s="12"/>
    </row>
    <row r="53" spans="1:14" x14ac:dyDescent="0.25">
      <c r="A53" s="4"/>
      <c r="B53" s="29" t="s">
        <v>4</v>
      </c>
      <c r="C53" s="4">
        <v>23.2</v>
      </c>
      <c r="D53" s="4">
        <f t="shared" si="29"/>
        <v>14.616</v>
      </c>
      <c r="E53" s="4">
        <v>34</v>
      </c>
      <c r="F53" s="4">
        <f t="shared" si="24"/>
        <v>496.94399999999996</v>
      </c>
      <c r="G53" s="4">
        <f t="shared" si="27"/>
        <v>5317.3007999999991</v>
      </c>
      <c r="H53" s="4"/>
      <c r="I53" s="4">
        <f>G53</f>
        <v>5317.3007999999991</v>
      </c>
      <c r="J53" s="4">
        <f t="shared" si="25"/>
        <v>8.5839999999999996</v>
      </c>
      <c r="K53" s="4">
        <f t="shared" si="26"/>
        <v>291.85599999999999</v>
      </c>
      <c r="L53" s="11">
        <f t="shared" si="28"/>
        <v>3122.8591999999999</v>
      </c>
      <c r="M53" s="12"/>
      <c r="N53" s="11">
        <f>L53</f>
        <v>3122.8591999999999</v>
      </c>
    </row>
    <row r="54" spans="1:14" x14ac:dyDescent="0.25">
      <c r="A54" s="4"/>
      <c r="B54" s="29" t="s">
        <v>5</v>
      </c>
      <c r="C54" s="4">
        <v>44.3</v>
      </c>
      <c r="D54" s="4">
        <f t="shared" si="29"/>
        <v>27.908999999999999</v>
      </c>
      <c r="E54" s="4">
        <v>15</v>
      </c>
      <c r="F54" s="4">
        <f t="shared" si="24"/>
        <v>418.63499999999999</v>
      </c>
      <c r="G54" s="4">
        <f t="shared" si="27"/>
        <v>4479.3944999999994</v>
      </c>
      <c r="H54" s="4"/>
      <c r="I54" s="4">
        <f>G54</f>
        <v>4479.3944999999994</v>
      </c>
      <c r="J54" s="4">
        <f t="shared" si="25"/>
        <v>16.390999999999998</v>
      </c>
      <c r="K54" s="4">
        <f t="shared" si="26"/>
        <v>245.86499999999998</v>
      </c>
      <c r="L54" s="11">
        <f t="shared" si="28"/>
        <v>2630.7554999999998</v>
      </c>
      <c r="M54" s="12"/>
      <c r="N54" s="11">
        <f>L54</f>
        <v>2630.7554999999998</v>
      </c>
    </row>
    <row r="55" spans="1:14" ht="22.5" x14ac:dyDescent="0.25">
      <c r="A55" s="5" t="s">
        <v>6</v>
      </c>
      <c r="B55" s="5" t="s">
        <v>7</v>
      </c>
      <c r="C55" s="5">
        <v>0</v>
      </c>
      <c r="D55" s="5">
        <f t="shared" si="29"/>
        <v>0</v>
      </c>
      <c r="E55" s="5">
        <v>0</v>
      </c>
      <c r="F55" s="5">
        <f t="shared" si="24"/>
        <v>0</v>
      </c>
      <c r="G55" s="5">
        <f t="shared" ref="G55" si="30">F55*9.7</f>
        <v>0</v>
      </c>
      <c r="H55" s="5">
        <f>G55</f>
        <v>0</v>
      </c>
      <c r="I55" s="5">
        <f>G55</f>
        <v>0</v>
      </c>
      <c r="J55" s="5">
        <f t="shared" si="25"/>
        <v>0</v>
      </c>
      <c r="K55" s="5">
        <f t="shared" si="26"/>
        <v>0</v>
      </c>
      <c r="L55" s="16"/>
      <c r="M55" s="16"/>
      <c r="N55" s="16"/>
    </row>
    <row r="56" spans="1:14" x14ac:dyDescent="0.25">
      <c r="A56" s="5" t="s">
        <v>8</v>
      </c>
      <c r="B56" s="5" t="s">
        <v>9</v>
      </c>
      <c r="C56" s="5">
        <f>C58+C59+C60+C62+C61</f>
        <v>337.90000000000003</v>
      </c>
      <c r="D56" s="5">
        <f>D58+D59+D60+D62+D61</f>
        <v>212.87700000000001</v>
      </c>
      <c r="E56" s="5"/>
      <c r="F56" s="5">
        <f>F58+F59+F60+F62+F61</f>
        <v>10975.670999999998</v>
      </c>
      <c r="G56" s="5">
        <f>G58+G59+G42+G250+G62</f>
        <v>98148.959999999992</v>
      </c>
      <c r="H56" s="5">
        <f>H59+H60</f>
        <v>89946.511199999994</v>
      </c>
      <c r="I56" s="5">
        <f>I58+I62+I61</f>
        <v>27493.1685</v>
      </c>
      <c r="J56" s="5">
        <f>J58+J59+J60+J62+J61</f>
        <v>125.023</v>
      </c>
      <c r="K56" s="5">
        <f>K58+K59+K60+K62+K61</f>
        <v>6446.0290000000005</v>
      </c>
      <c r="L56" s="15">
        <f>L58+L59+L60+L62+L61</f>
        <v>68972.510299999994</v>
      </c>
      <c r="M56" s="15">
        <f>M59+M60</f>
        <v>52825.728799999997</v>
      </c>
      <c r="N56" s="15">
        <f>N58+N62+N61</f>
        <v>16146.781499999996</v>
      </c>
    </row>
    <row r="57" spans="1:14" x14ac:dyDescent="0.25">
      <c r="A57" s="4"/>
      <c r="B57" s="6" t="s">
        <v>10</v>
      </c>
      <c r="C57" s="4"/>
      <c r="D57" s="4"/>
      <c r="E57" s="4"/>
      <c r="F57" s="4"/>
      <c r="G57" s="4"/>
      <c r="H57" s="4"/>
      <c r="I57" s="4"/>
      <c r="J57" s="4"/>
      <c r="K57" s="4"/>
      <c r="L57" s="12"/>
      <c r="M57" s="12"/>
      <c r="N57" s="12"/>
    </row>
    <row r="58" spans="1:14" ht="22.5" x14ac:dyDescent="0.25">
      <c r="A58" s="4"/>
      <c r="B58" s="4" t="s">
        <v>11</v>
      </c>
      <c r="C58" s="4">
        <v>12</v>
      </c>
      <c r="D58" s="4">
        <f t="shared" ref="D58:D62" si="31">C58*0.63</f>
        <v>7.5600000000000005</v>
      </c>
      <c r="E58" s="4">
        <v>52</v>
      </c>
      <c r="F58" s="4">
        <f>E58*D58</f>
        <v>393.12</v>
      </c>
      <c r="G58" s="4">
        <f>F58*10.7</f>
        <v>4206.384</v>
      </c>
      <c r="H58" s="4"/>
      <c r="I58" s="4">
        <f>G58</f>
        <v>4206.384</v>
      </c>
      <c r="J58" s="4">
        <f>C58*0.37</f>
        <v>4.4399999999999995</v>
      </c>
      <c r="K58" s="4">
        <f>J58*E58</f>
        <v>230.87999999999997</v>
      </c>
      <c r="L58" s="11">
        <f>K58*10.7</f>
        <v>2470.4159999999993</v>
      </c>
      <c r="M58" s="12"/>
      <c r="N58" s="11">
        <f>L58</f>
        <v>2470.4159999999993</v>
      </c>
    </row>
    <row r="59" spans="1:14" ht="45.75" x14ac:dyDescent="0.25">
      <c r="A59" s="4"/>
      <c r="B59" s="25" t="s">
        <v>41</v>
      </c>
      <c r="C59" s="4">
        <v>220</v>
      </c>
      <c r="D59" s="4">
        <f t="shared" si="31"/>
        <v>138.6</v>
      </c>
      <c r="E59" s="4">
        <v>52</v>
      </c>
      <c r="F59" s="4">
        <f>E59*D59</f>
        <v>7207.2</v>
      </c>
      <c r="G59" s="4">
        <f t="shared" ref="G59:G62" si="32">F59*10.7</f>
        <v>77117.039999999994</v>
      </c>
      <c r="H59" s="4">
        <f>G59</f>
        <v>77117.039999999994</v>
      </c>
      <c r="I59" s="4"/>
      <c r="J59" s="4">
        <f>C59*0.37</f>
        <v>81.400000000000006</v>
      </c>
      <c r="K59" s="4">
        <f>J59*E59</f>
        <v>4232.8</v>
      </c>
      <c r="L59" s="11">
        <f t="shared" ref="L59:L62" si="33">K59*10.7</f>
        <v>45290.96</v>
      </c>
      <c r="M59" s="11">
        <f>L59</f>
        <v>45290.96</v>
      </c>
      <c r="N59" s="12"/>
    </row>
    <row r="60" spans="1:14" ht="68.25" x14ac:dyDescent="0.25">
      <c r="A60" s="4"/>
      <c r="B60" s="26" t="s">
        <v>42</v>
      </c>
      <c r="C60" s="4">
        <v>36.6</v>
      </c>
      <c r="D60" s="4">
        <f t="shared" si="31"/>
        <v>23.058</v>
      </c>
      <c r="E60" s="4">
        <v>52</v>
      </c>
      <c r="F60" s="4">
        <f>E60*D60</f>
        <v>1199.0160000000001</v>
      </c>
      <c r="G60" s="4">
        <f t="shared" si="32"/>
        <v>12829.4712</v>
      </c>
      <c r="H60" s="4">
        <f>G60</f>
        <v>12829.4712</v>
      </c>
      <c r="I60" s="4"/>
      <c r="J60" s="4">
        <f>C60*0.37</f>
        <v>13.542</v>
      </c>
      <c r="K60" s="4">
        <f>J60*E60</f>
        <v>704.18399999999997</v>
      </c>
      <c r="L60" s="11">
        <f t="shared" si="33"/>
        <v>7534.7687999999989</v>
      </c>
      <c r="M60" s="11">
        <f>L60</f>
        <v>7534.7687999999989</v>
      </c>
      <c r="N60" s="12"/>
    </row>
    <row r="61" spans="1:14" x14ac:dyDescent="0.25">
      <c r="A61" s="4"/>
      <c r="B61" s="26" t="s">
        <v>46</v>
      </c>
      <c r="C61" s="29">
        <v>21.3</v>
      </c>
      <c r="D61" s="4">
        <f t="shared" si="31"/>
        <v>13.419</v>
      </c>
      <c r="E61" s="4">
        <v>45</v>
      </c>
      <c r="F61" s="4">
        <f>E61*D61</f>
        <v>603.85500000000002</v>
      </c>
      <c r="G61" s="4">
        <f t="shared" si="32"/>
        <v>6461.2484999999997</v>
      </c>
      <c r="H61" s="4"/>
      <c r="I61" s="4">
        <f>G61</f>
        <v>6461.2484999999997</v>
      </c>
      <c r="J61" s="4">
        <f>C61*0.37</f>
        <v>7.8810000000000002</v>
      </c>
      <c r="K61" s="4">
        <f>J61*E61</f>
        <v>354.64499999999998</v>
      </c>
      <c r="L61" s="11">
        <f t="shared" si="33"/>
        <v>3794.7014999999997</v>
      </c>
      <c r="M61" s="11"/>
      <c r="N61" s="11">
        <f>L61</f>
        <v>3794.7014999999997</v>
      </c>
    </row>
    <row r="62" spans="1:14" x14ac:dyDescent="0.25">
      <c r="A62" s="4"/>
      <c r="B62" s="29" t="s">
        <v>12</v>
      </c>
      <c r="C62" s="4">
        <v>48</v>
      </c>
      <c r="D62" s="4">
        <f t="shared" si="31"/>
        <v>30.240000000000002</v>
      </c>
      <c r="E62" s="4">
        <v>52</v>
      </c>
      <c r="F62" s="4">
        <f>E62*D62</f>
        <v>1572.48</v>
      </c>
      <c r="G62" s="4">
        <f t="shared" si="32"/>
        <v>16825.536</v>
      </c>
      <c r="H62" s="4"/>
      <c r="I62" s="4">
        <f>G62</f>
        <v>16825.536</v>
      </c>
      <c r="J62" s="4">
        <f>C62*0.37</f>
        <v>17.759999999999998</v>
      </c>
      <c r="K62" s="4">
        <f>J62*E62</f>
        <v>923.51999999999987</v>
      </c>
      <c r="L62" s="11">
        <f t="shared" si="33"/>
        <v>9881.663999999997</v>
      </c>
      <c r="M62" s="12"/>
      <c r="N62" s="11">
        <f>L62</f>
        <v>9881.663999999997</v>
      </c>
    </row>
    <row r="63" spans="1:14" ht="22.5" x14ac:dyDescent="0.25">
      <c r="A63" s="5" t="s">
        <v>13</v>
      </c>
      <c r="B63" s="30" t="s">
        <v>14</v>
      </c>
      <c r="C63" s="5">
        <f t="shared" ref="C63" si="34">C65+C66+C67+C68+C69+C70</f>
        <v>292.10000000000002</v>
      </c>
      <c r="D63" s="5">
        <f>D65+D66+D67+D68+D69+D70</f>
        <v>184.023</v>
      </c>
      <c r="E63" s="5"/>
      <c r="F63" s="5">
        <f>F65+F66+F67+F68+F69+F70</f>
        <v>7322.2379999999994</v>
      </c>
      <c r="G63" s="5">
        <f>G65+G66+G67+G68+G69+G70</f>
        <v>78347.946599999996</v>
      </c>
      <c r="H63" s="5">
        <f>H67+H68+H70</f>
        <v>31289.699699999997</v>
      </c>
      <c r="I63" s="5">
        <f>I65+I66+I69</f>
        <v>47058.246899999998</v>
      </c>
      <c r="J63" s="5">
        <f>J65+J66+J67+J68+J69+J70</f>
        <v>108.077</v>
      </c>
      <c r="K63" s="5">
        <f>K65+K66+K67+K68+K69+K70</f>
        <v>4300.3620000000001</v>
      </c>
      <c r="L63" s="15">
        <f>L65+L66+L67+L68+L69+L70</f>
        <v>46013.873399999997</v>
      </c>
      <c r="M63" s="15">
        <f>M67+M68</f>
        <v>12297.049899999998</v>
      </c>
      <c r="N63" s="15">
        <f>N65+N66+N69</f>
        <v>27637.383099999999</v>
      </c>
    </row>
    <row r="64" spans="1:14" x14ac:dyDescent="0.25">
      <c r="A64" s="4"/>
      <c r="B64" s="6" t="s">
        <v>2</v>
      </c>
      <c r="C64" s="4"/>
      <c r="D64" s="4"/>
      <c r="E64" s="4"/>
      <c r="F64" s="4"/>
      <c r="G64" s="4"/>
      <c r="H64" s="4"/>
      <c r="I64" s="4"/>
      <c r="J64" s="4"/>
      <c r="K64" s="4"/>
      <c r="L64" s="12"/>
      <c r="M64" s="12"/>
      <c r="N64" s="12"/>
    </row>
    <row r="65" spans="1:14" ht="22.5" x14ac:dyDescent="0.25">
      <c r="A65" s="4"/>
      <c r="B65" s="4" t="s">
        <v>15</v>
      </c>
      <c r="C65" s="4">
        <v>29.2</v>
      </c>
      <c r="D65" s="4">
        <f t="shared" ref="D65:D70" si="35">C65*0.63</f>
        <v>18.396000000000001</v>
      </c>
      <c r="E65" s="4">
        <v>37</v>
      </c>
      <c r="F65" s="4">
        <f t="shared" ref="F65:F70" si="36">E65*D65</f>
        <v>680.65200000000004</v>
      </c>
      <c r="G65" s="4">
        <f>F65*10.7</f>
        <v>7282.9763999999996</v>
      </c>
      <c r="H65" s="4"/>
      <c r="I65" s="4">
        <f>G65</f>
        <v>7282.9763999999996</v>
      </c>
      <c r="J65" s="4">
        <f t="shared" ref="J65:J70" si="37">C65*0.37</f>
        <v>10.804</v>
      </c>
      <c r="K65" s="4">
        <f t="shared" ref="K65:K70" si="38">J65*E65</f>
        <v>399.74799999999999</v>
      </c>
      <c r="L65" s="11">
        <f>K65*10.7</f>
        <v>4277.3035999999993</v>
      </c>
      <c r="M65" s="12"/>
      <c r="N65" s="11">
        <f>L65</f>
        <v>4277.3035999999993</v>
      </c>
    </row>
    <row r="66" spans="1:14" x14ac:dyDescent="0.25">
      <c r="A66" s="4"/>
      <c r="B66" s="29" t="s">
        <v>17</v>
      </c>
      <c r="C66" s="4">
        <v>52.6</v>
      </c>
      <c r="D66" s="4">
        <f t="shared" si="35"/>
        <v>33.137999999999998</v>
      </c>
      <c r="E66" s="4">
        <v>45</v>
      </c>
      <c r="F66" s="4">
        <f t="shared" si="36"/>
        <v>1491.2099999999998</v>
      </c>
      <c r="G66" s="4">
        <f t="shared" ref="G66:G70" si="39">F66*10.7</f>
        <v>15955.946999999996</v>
      </c>
      <c r="H66" s="4"/>
      <c r="I66" s="4">
        <f>G66</f>
        <v>15955.946999999996</v>
      </c>
      <c r="J66" s="4">
        <f t="shared" si="37"/>
        <v>19.462</v>
      </c>
      <c r="K66" s="4">
        <f t="shared" si="38"/>
        <v>875.79</v>
      </c>
      <c r="L66" s="11">
        <f t="shared" ref="L66:L70" si="40">K66*10.7</f>
        <v>9370.9529999999995</v>
      </c>
      <c r="M66" s="12"/>
      <c r="N66" s="11">
        <f>L66</f>
        <v>9370.9529999999995</v>
      </c>
    </row>
    <row r="67" spans="1:14" ht="68.25" x14ac:dyDescent="0.25">
      <c r="A67" s="7"/>
      <c r="B67" s="31" t="s">
        <v>43</v>
      </c>
      <c r="C67" s="4">
        <v>58.5</v>
      </c>
      <c r="D67" s="4">
        <f t="shared" si="35"/>
        <v>36.854999999999997</v>
      </c>
      <c r="E67" s="4">
        <v>37</v>
      </c>
      <c r="F67" s="4">
        <f t="shared" si="36"/>
        <v>1363.635</v>
      </c>
      <c r="G67" s="4">
        <f t="shared" si="39"/>
        <v>14590.894499999999</v>
      </c>
      <c r="H67" s="4">
        <f>G67</f>
        <v>14590.894499999999</v>
      </c>
      <c r="I67" s="4"/>
      <c r="J67" s="4">
        <f t="shared" si="37"/>
        <v>21.645</v>
      </c>
      <c r="K67" s="4">
        <f t="shared" si="38"/>
        <v>800.86500000000001</v>
      </c>
      <c r="L67" s="11">
        <f t="shared" si="40"/>
        <v>8569.2554999999993</v>
      </c>
      <c r="M67" s="11">
        <f>L67</f>
        <v>8569.2554999999993</v>
      </c>
      <c r="N67" s="12"/>
    </row>
    <row r="68" spans="1:14" x14ac:dyDescent="0.25">
      <c r="A68" s="8"/>
      <c r="B68" s="32" t="s">
        <v>35</v>
      </c>
      <c r="C68" s="4">
        <v>21.4</v>
      </c>
      <c r="D68" s="4">
        <f t="shared" si="35"/>
        <v>13.481999999999999</v>
      </c>
      <c r="E68" s="4">
        <v>44</v>
      </c>
      <c r="F68" s="4">
        <f t="shared" si="36"/>
        <v>593.20799999999997</v>
      </c>
      <c r="G68" s="4">
        <f t="shared" si="39"/>
        <v>6347.3255999999992</v>
      </c>
      <c r="H68" s="4">
        <f>G68</f>
        <v>6347.3255999999992</v>
      </c>
      <c r="I68" s="4"/>
      <c r="J68" s="4">
        <f t="shared" si="37"/>
        <v>7.9179999999999993</v>
      </c>
      <c r="K68" s="4">
        <f t="shared" si="38"/>
        <v>348.39199999999994</v>
      </c>
      <c r="L68" s="11">
        <f t="shared" si="40"/>
        <v>3727.7943999999993</v>
      </c>
      <c r="M68" s="11">
        <f>L68</f>
        <v>3727.7943999999993</v>
      </c>
      <c r="N68" s="12"/>
    </row>
    <row r="69" spans="1:14" x14ac:dyDescent="0.25">
      <c r="A69" s="8"/>
      <c r="B69" s="33" t="s">
        <v>16</v>
      </c>
      <c r="C69" s="4">
        <v>95.5</v>
      </c>
      <c r="D69" s="4">
        <f t="shared" si="35"/>
        <v>60.164999999999999</v>
      </c>
      <c r="E69" s="4">
        <v>37</v>
      </c>
      <c r="F69" s="4">
        <f t="shared" si="36"/>
        <v>2226.105</v>
      </c>
      <c r="G69" s="4">
        <f t="shared" si="39"/>
        <v>23819.323499999999</v>
      </c>
      <c r="H69" s="4"/>
      <c r="I69" s="4">
        <f>G69</f>
        <v>23819.323499999999</v>
      </c>
      <c r="J69" s="4">
        <f t="shared" si="37"/>
        <v>35.335000000000001</v>
      </c>
      <c r="K69" s="4">
        <f t="shared" si="38"/>
        <v>1307.395</v>
      </c>
      <c r="L69" s="11">
        <f t="shared" si="40"/>
        <v>13989.126499999998</v>
      </c>
      <c r="M69" s="12"/>
      <c r="N69" s="11">
        <f>L69</f>
        <v>13989.126499999998</v>
      </c>
    </row>
    <row r="70" spans="1:14" ht="57" x14ac:dyDescent="0.25">
      <c r="A70" s="8"/>
      <c r="B70" s="31" t="s">
        <v>44</v>
      </c>
      <c r="C70" s="4">
        <v>34.9</v>
      </c>
      <c r="D70" s="4">
        <f t="shared" si="35"/>
        <v>21.986999999999998</v>
      </c>
      <c r="E70" s="4">
        <v>44</v>
      </c>
      <c r="F70" s="4">
        <f t="shared" si="36"/>
        <v>967.42799999999988</v>
      </c>
      <c r="G70" s="4">
        <f t="shared" si="39"/>
        <v>10351.479599999999</v>
      </c>
      <c r="H70" s="4">
        <f>G70</f>
        <v>10351.479599999999</v>
      </c>
      <c r="I70" s="4"/>
      <c r="J70" s="4">
        <f t="shared" si="37"/>
        <v>12.912999999999998</v>
      </c>
      <c r="K70" s="4">
        <f t="shared" si="38"/>
        <v>568.17199999999991</v>
      </c>
      <c r="L70" s="11">
        <f t="shared" si="40"/>
        <v>6079.4403999999986</v>
      </c>
      <c r="M70" s="11">
        <f>L70</f>
        <v>6079.4403999999986</v>
      </c>
      <c r="N70" s="12"/>
    </row>
    <row r="71" spans="1:14" x14ac:dyDescent="0.25">
      <c r="A71" s="35" t="s">
        <v>18</v>
      </c>
      <c r="B71" s="35" t="s">
        <v>19</v>
      </c>
      <c r="C71" s="5">
        <f t="shared" ref="C71" si="41">C73+C74+C75+C76</f>
        <v>295</v>
      </c>
      <c r="D71" s="5">
        <f>D73+D74+D75+D76</f>
        <v>185.85</v>
      </c>
      <c r="E71" s="5"/>
      <c r="F71" s="5">
        <f>F73+F74+F75+F76</f>
        <v>2016</v>
      </c>
      <c r="G71" s="5">
        <f>G73+G74+G75+G76</f>
        <v>21571.200000000001</v>
      </c>
      <c r="H71" s="5">
        <f>H74+H75+H76</f>
        <v>13482</v>
      </c>
      <c r="I71" s="5">
        <f>I73</f>
        <v>8089.2</v>
      </c>
      <c r="J71" s="5">
        <f>J73+J74+J75+J76</f>
        <v>109.15</v>
      </c>
      <c r="K71" s="5">
        <f>K73+K74+K75+K76</f>
        <v>1184</v>
      </c>
      <c r="L71" s="15">
        <f>L73+L74+L75+L76</f>
        <v>12668.799999999997</v>
      </c>
      <c r="M71" s="15">
        <f>M74+M75+M76</f>
        <v>7917.9999999999991</v>
      </c>
      <c r="N71" s="15">
        <f>N73</f>
        <v>4750.7999999999993</v>
      </c>
    </row>
    <row r="72" spans="1:14" x14ac:dyDescent="0.25">
      <c r="A72" s="8"/>
      <c r="B72" s="9" t="s">
        <v>2</v>
      </c>
      <c r="C72" s="4"/>
      <c r="D72" s="4"/>
      <c r="E72" s="4"/>
      <c r="F72" s="4"/>
      <c r="G72" s="4"/>
      <c r="H72" s="4"/>
      <c r="I72" s="4"/>
      <c r="J72" s="4"/>
      <c r="K72" s="4"/>
      <c r="L72" s="12"/>
      <c r="M72" s="12"/>
      <c r="N72" s="12"/>
    </row>
    <row r="73" spans="1:14" ht="22.5" x14ac:dyDescent="0.25">
      <c r="A73" s="8"/>
      <c r="B73" s="8" t="s">
        <v>20</v>
      </c>
      <c r="C73" s="4">
        <v>100</v>
      </c>
      <c r="D73" s="4">
        <f t="shared" ref="D73:D76" si="42">C73*0.63</f>
        <v>63</v>
      </c>
      <c r="E73" s="4">
        <v>12</v>
      </c>
      <c r="F73" s="4">
        <f>E73*D73</f>
        <v>756</v>
      </c>
      <c r="G73" s="4">
        <f>F73*10.7</f>
        <v>8089.2</v>
      </c>
      <c r="H73" s="4"/>
      <c r="I73" s="4">
        <f>G73</f>
        <v>8089.2</v>
      </c>
      <c r="J73" s="4">
        <f>C73*0.37</f>
        <v>37</v>
      </c>
      <c r="K73" s="4">
        <f>J73*E73</f>
        <v>444</v>
      </c>
      <c r="L73" s="11">
        <f>K73*10.7</f>
        <v>4750.7999999999993</v>
      </c>
      <c r="M73" s="12"/>
      <c r="N73" s="11">
        <f>L73</f>
        <v>4750.7999999999993</v>
      </c>
    </row>
    <row r="74" spans="1:14" ht="45.75" x14ac:dyDescent="0.25">
      <c r="A74" s="8"/>
      <c r="B74" s="26" t="s">
        <v>45</v>
      </c>
      <c r="C74" s="4">
        <v>95</v>
      </c>
      <c r="D74" s="4">
        <f t="shared" si="42"/>
        <v>59.85</v>
      </c>
      <c r="E74" s="4">
        <v>10</v>
      </c>
      <c r="F74" s="4">
        <f>E74*D74</f>
        <v>598.5</v>
      </c>
      <c r="G74" s="4">
        <f t="shared" ref="G74:G76" si="43">F74*10.7</f>
        <v>6403.95</v>
      </c>
      <c r="H74" s="4">
        <f>G74</f>
        <v>6403.95</v>
      </c>
      <c r="I74" s="4"/>
      <c r="J74" s="4">
        <f>C74*0.37</f>
        <v>35.15</v>
      </c>
      <c r="K74" s="4">
        <f>J74*E74</f>
        <v>351.5</v>
      </c>
      <c r="L74" s="11">
        <f t="shared" ref="L74:L76" si="44">K74*10.7</f>
        <v>3761.0499999999997</v>
      </c>
      <c r="M74" s="11">
        <f>L74</f>
        <v>3761.0499999999997</v>
      </c>
      <c r="N74" s="12"/>
    </row>
    <row r="75" spans="1:14" ht="34.5" x14ac:dyDescent="0.25">
      <c r="A75" s="8"/>
      <c r="B75" s="28" t="s">
        <v>36</v>
      </c>
      <c r="C75" s="4">
        <v>70</v>
      </c>
      <c r="D75" s="4">
        <f t="shared" si="42"/>
        <v>44.1</v>
      </c>
      <c r="E75" s="4">
        <v>12</v>
      </c>
      <c r="F75" s="4">
        <f>E75*D75</f>
        <v>529.20000000000005</v>
      </c>
      <c r="G75" s="4">
        <f t="shared" si="43"/>
        <v>5662.4400000000005</v>
      </c>
      <c r="H75" s="4">
        <f>G75</f>
        <v>5662.4400000000005</v>
      </c>
      <c r="I75" s="4"/>
      <c r="J75" s="4">
        <f>C75*0.37</f>
        <v>25.9</v>
      </c>
      <c r="K75" s="4">
        <f>J75*E75</f>
        <v>310.79999999999995</v>
      </c>
      <c r="L75" s="11">
        <f t="shared" si="44"/>
        <v>3325.5599999999995</v>
      </c>
      <c r="M75" s="11">
        <f>L75</f>
        <v>3325.5599999999995</v>
      </c>
      <c r="N75" s="12"/>
    </row>
    <row r="76" spans="1:14" ht="57" x14ac:dyDescent="0.25">
      <c r="A76" s="8"/>
      <c r="B76" s="27" t="s">
        <v>37</v>
      </c>
      <c r="C76" s="4">
        <v>30</v>
      </c>
      <c r="D76" s="4">
        <f t="shared" si="42"/>
        <v>18.899999999999999</v>
      </c>
      <c r="E76" s="4">
        <v>7</v>
      </c>
      <c r="F76" s="4">
        <f>E76*D76</f>
        <v>132.29999999999998</v>
      </c>
      <c r="G76" s="4">
        <f t="shared" si="43"/>
        <v>1415.6099999999997</v>
      </c>
      <c r="H76" s="4">
        <f>G76</f>
        <v>1415.6099999999997</v>
      </c>
      <c r="I76" s="4"/>
      <c r="J76" s="4">
        <f>C76*0.37</f>
        <v>11.1</v>
      </c>
      <c r="K76" s="4">
        <f>J76*E76</f>
        <v>77.7</v>
      </c>
      <c r="L76" s="11">
        <f t="shared" si="44"/>
        <v>831.39</v>
      </c>
      <c r="M76" s="11">
        <f>L76</f>
        <v>831.39</v>
      </c>
      <c r="N76" s="12"/>
    </row>
    <row r="77" spans="1:14" x14ac:dyDescent="0.25">
      <c r="A77" s="8"/>
      <c r="B77" s="8"/>
      <c r="C77" s="5"/>
      <c r="D77" s="4"/>
      <c r="E77" s="4"/>
      <c r="F77" s="4"/>
      <c r="G77" s="4"/>
      <c r="H77" s="4"/>
      <c r="I77" s="4"/>
      <c r="J77" s="4"/>
      <c r="K77" s="4"/>
      <c r="L77" s="12"/>
      <c r="M77" s="12"/>
      <c r="N77" s="12"/>
    </row>
    <row r="78" spans="1:14" x14ac:dyDescent="0.25">
      <c r="A78" s="35"/>
      <c r="B78" s="35" t="s">
        <v>33</v>
      </c>
      <c r="C78" s="5">
        <f>C71+C63+C56+C47</f>
        <v>1235</v>
      </c>
      <c r="D78" s="5">
        <f>D71+D63+D56+D47</f>
        <v>778.05</v>
      </c>
      <c r="E78" s="5"/>
      <c r="F78" s="5">
        <f>F71+F63+F56+F47</f>
        <v>24822.063000000002</v>
      </c>
      <c r="G78" s="5">
        <f>F78*9.7</f>
        <v>240774.0111</v>
      </c>
      <c r="H78" s="5">
        <f t="shared" ref="H78:N78" si="45">H71+H63+H56+H47</f>
        <v>171793.71090000001</v>
      </c>
      <c r="I78" s="5">
        <f t="shared" si="45"/>
        <v>93802.363199999993</v>
      </c>
      <c r="J78" s="5">
        <f t="shared" si="45"/>
        <v>456.95000000000005</v>
      </c>
      <c r="K78" s="5">
        <f t="shared" si="45"/>
        <v>14578.037</v>
      </c>
      <c r="L78" s="15">
        <f t="shared" si="45"/>
        <v>155984.99589999998</v>
      </c>
      <c r="M78" s="15">
        <f t="shared" si="45"/>
        <v>94815.278699999995</v>
      </c>
      <c r="N78" s="15">
        <f t="shared" si="45"/>
        <v>55090.276799999992</v>
      </c>
    </row>
    <row r="82" spans="1:14" x14ac:dyDescent="0.25">
      <c r="A82" s="36" t="s">
        <v>51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1:14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4" x14ac:dyDescent="0.25">
      <c r="A84" s="40" t="s">
        <v>21</v>
      </c>
      <c r="B84" s="40" t="s">
        <v>22</v>
      </c>
      <c r="C84" s="38"/>
      <c r="D84" s="39"/>
      <c r="E84" s="40" t="s">
        <v>25</v>
      </c>
      <c r="F84" s="40" t="s">
        <v>26</v>
      </c>
      <c r="G84" s="38" t="s">
        <v>27</v>
      </c>
      <c r="H84" s="43"/>
      <c r="I84" s="39"/>
      <c r="J84" s="40" t="s">
        <v>31</v>
      </c>
      <c r="K84" s="40" t="s">
        <v>32</v>
      </c>
      <c r="L84" s="38" t="s">
        <v>27</v>
      </c>
      <c r="M84" s="43"/>
      <c r="N84" s="39"/>
    </row>
    <row r="85" spans="1:14" x14ac:dyDescent="0.25">
      <c r="A85" s="41"/>
      <c r="B85" s="41"/>
      <c r="C85" s="38" t="s">
        <v>23</v>
      </c>
      <c r="D85" s="39"/>
      <c r="E85" s="41"/>
      <c r="F85" s="41"/>
      <c r="G85" s="40" t="s">
        <v>47</v>
      </c>
      <c r="H85" s="38" t="s">
        <v>28</v>
      </c>
      <c r="I85" s="39"/>
      <c r="J85" s="41"/>
      <c r="K85" s="41"/>
      <c r="L85" s="44" t="s">
        <v>47</v>
      </c>
      <c r="M85" s="44" t="s">
        <v>28</v>
      </c>
      <c r="N85" s="44"/>
    </row>
    <row r="86" spans="1:14" ht="56.25" x14ac:dyDescent="0.25">
      <c r="A86" s="42"/>
      <c r="B86" s="42"/>
      <c r="C86" s="17" t="s">
        <v>49</v>
      </c>
      <c r="D86" s="5" t="s">
        <v>24</v>
      </c>
      <c r="E86" s="42"/>
      <c r="F86" s="42"/>
      <c r="G86" s="42"/>
      <c r="H86" s="35" t="s">
        <v>29</v>
      </c>
      <c r="I86" s="5" t="s">
        <v>30</v>
      </c>
      <c r="J86" s="42"/>
      <c r="K86" s="42"/>
      <c r="L86" s="44"/>
      <c r="M86" s="35" t="s">
        <v>29</v>
      </c>
      <c r="N86" s="5" t="s">
        <v>30</v>
      </c>
    </row>
    <row r="87" spans="1:14" x14ac:dyDescent="0.25">
      <c r="A87" s="5" t="s">
        <v>0</v>
      </c>
      <c r="B87" s="5" t="s">
        <v>1</v>
      </c>
      <c r="C87" s="5">
        <f t="shared" ref="C87" si="46">C89+C90+C91+C92+C93+C94</f>
        <v>310</v>
      </c>
      <c r="D87" s="5">
        <f>D89+D90+D91+D92+D93+D94</f>
        <v>195.3</v>
      </c>
      <c r="E87" s="5"/>
      <c r="F87" s="5">
        <f>F89+F90+F91+F92+F93+F94</f>
        <v>4508.1540000000005</v>
      </c>
      <c r="G87" s="5">
        <f>G89+G90+G91+G92+G93+G94</f>
        <v>48237.247799999997</v>
      </c>
      <c r="H87" s="5">
        <f>H90+H91+H92</f>
        <v>37075.5</v>
      </c>
      <c r="I87" s="5">
        <f>I89+I93+I94</f>
        <v>11161.747799999997</v>
      </c>
      <c r="J87" s="5">
        <f>J89+J90+J91+J92+J93+J94</f>
        <v>114.70000000000002</v>
      </c>
      <c r="K87" s="5">
        <f>K89+K90+K91+K92+K93+K94</f>
        <v>2647.6459999999997</v>
      </c>
      <c r="L87" s="15">
        <f>L89+L90+L91+L92+L93+L94</f>
        <v>28329.8122</v>
      </c>
      <c r="M87" s="15">
        <f>M90+M91+M92</f>
        <v>21774.5</v>
      </c>
      <c r="N87" s="15">
        <f>N89+N93+N94</f>
        <v>6555.3121999999994</v>
      </c>
    </row>
    <row r="88" spans="1:14" x14ac:dyDescent="0.25">
      <c r="A88" s="4"/>
      <c r="B88" s="6" t="s">
        <v>2</v>
      </c>
      <c r="C88" s="4"/>
      <c r="D88" s="4"/>
      <c r="E88" s="4"/>
      <c r="F88" s="4"/>
      <c r="G88" s="4"/>
      <c r="H88" s="4"/>
      <c r="I88" s="4"/>
      <c r="J88" s="4"/>
      <c r="K88" s="4"/>
      <c r="L88" s="12"/>
      <c r="M88" s="12"/>
      <c r="N88" s="12"/>
    </row>
    <row r="89" spans="1:14" ht="22.5" x14ac:dyDescent="0.25">
      <c r="A89" s="4"/>
      <c r="B89" s="4" t="s">
        <v>3</v>
      </c>
      <c r="C89" s="4">
        <v>22.5</v>
      </c>
      <c r="D89" s="4">
        <f>C89*0.63</f>
        <v>14.175000000000001</v>
      </c>
      <c r="E89" s="4">
        <v>9</v>
      </c>
      <c r="F89" s="4">
        <f t="shared" ref="F89:F95" si="47">E89*D89</f>
        <v>127.575</v>
      </c>
      <c r="G89" s="4">
        <f>F89*10.7</f>
        <v>1365.0525</v>
      </c>
      <c r="H89" s="4"/>
      <c r="I89" s="4">
        <f>G89</f>
        <v>1365.0525</v>
      </c>
      <c r="J89" s="4">
        <f t="shared" ref="J89:J95" si="48">C89*0.37</f>
        <v>8.3249999999999993</v>
      </c>
      <c r="K89" s="4">
        <f t="shared" ref="K89:K95" si="49">J89*E89</f>
        <v>74.924999999999997</v>
      </c>
      <c r="L89" s="11">
        <f>K89*10.7</f>
        <v>801.69749999999988</v>
      </c>
      <c r="M89" s="12"/>
      <c r="N89" s="11">
        <f>L89</f>
        <v>801.69749999999988</v>
      </c>
    </row>
    <row r="90" spans="1:14" ht="45.75" x14ac:dyDescent="0.25">
      <c r="A90" s="4"/>
      <c r="B90" s="24" t="s">
        <v>38</v>
      </c>
      <c r="C90" s="4">
        <v>90</v>
      </c>
      <c r="D90" s="4">
        <f>C90*0.63</f>
        <v>56.7</v>
      </c>
      <c r="E90" s="4">
        <v>12</v>
      </c>
      <c r="F90" s="4">
        <f t="shared" si="47"/>
        <v>680.40000000000009</v>
      </c>
      <c r="G90" s="4">
        <f t="shared" ref="G90:G94" si="50">F90*10.7</f>
        <v>7280.2800000000007</v>
      </c>
      <c r="H90" s="4">
        <f>G90</f>
        <v>7280.2800000000007</v>
      </c>
      <c r="I90" s="4"/>
      <c r="J90" s="4">
        <f t="shared" si="48"/>
        <v>33.299999999999997</v>
      </c>
      <c r="K90" s="4">
        <f t="shared" si="49"/>
        <v>399.59999999999997</v>
      </c>
      <c r="L90" s="11">
        <f t="shared" ref="L90:L94" si="51">K90*10.7</f>
        <v>4275.7199999999993</v>
      </c>
      <c r="M90" s="11">
        <f>L90</f>
        <v>4275.7199999999993</v>
      </c>
      <c r="N90" s="12"/>
    </row>
    <row r="91" spans="1:14" ht="57" x14ac:dyDescent="0.25">
      <c r="A91" s="4"/>
      <c r="B91" s="26" t="s">
        <v>39</v>
      </c>
      <c r="C91" s="4">
        <v>76</v>
      </c>
      <c r="D91" s="4">
        <f t="shared" ref="D91:D95" si="52">C91*0.63</f>
        <v>47.88</v>
      </c>
      <c r="E91" s="4">
        <v>34</v>
      </c>
      <c r="F91" s="4">
        <f t="shared" si="47"/>
        <v>1627.92</v>
      </c>
      <c r="G91" s="4">
        <f t="shared" si="50"/>
        <v>17418.743999999999</v>
      </c>
      <c r="H91" s="4">
        <f>G91</f>
        <v>17418.743999999999</v>
      </c>
      <c r="I91" s="4"/>
      <c r="J91" s="4">
        <f t="shared" si="48"/>
        <v>28.12</v>
      </c>
      <c r="K91" s="4">
        <f t="shared" si="49"/>
        <v>956.08</v>
      </c>
      <c r="L91" s="11">
        <f t="shared" si="51"/>
        <v>10230.056</v>
      </c>
      <c r="M91" s="11">
        <f>L91</f>
        <v>10230.056</v>
      </c>
      <c r="N91" s="12"/>
    </row>
    <row r="92" spans="1:14" ht="57" x14ac:dyDescent="0.25">
      <c r="A92" s="4"/>
      <c r="B92" s="26" t="s">
        <v>40</v>
      </c>
      <c r="C92" s="4">
        <v>54</v>
      </c>
      <c r="D92" s="4">
        <f t="shared" si="52"/>
        <v>34.020000000000003</v>
      </c>
      <c r="E92" s="4">
        <v>34</v>
      </c>
      <c r="F92" s="4">
        <f t="shared" si="47"/>
        <v>1156.68</v>
      </c>
      <c r="G92" s="4">
        <f t="shared" si="50"/>
        <v>12376.476000000001</v>
      </c>
      <c r="H92" s="4">
        <f>G92</f>
        <v>12376.476000000001</v>
      </c>
      <c r="I92" s="4"/>
      <c r="J92" s="4">
        <f t="shared" si="48"/>
        <v>19.98</v>
      </c>
      <c r="K92" s="4">
        <f t="shared" si="49"/>
        <v>679.32</v>
      </c>
      <c r="L92" s="11">
        <f t="shared" si="51"/>
        <v>7268.7240000000002</v>
      </c>
      <c r="M92" s="11">
        <f>L92</f>
        <v>7268.7240000000002</v>
      </c>
      <c r="N92" s="12"/>
    </row>
    <row r="93" spans="1:14" x14ac:dyDescent="0.25">
      <c r="A93" s="4"/>
      <c r="B93" s="29" t="s">
        <v>4</v>
      </c>
      <c r="C93" s="4">
        <v>23.2</v>
      </c>
      <c r="D93" s="4">
        <f t="shared" si="52"/>
        <v>14.616</v>
      </c>
      <c r="E93" s="4">
        <v>34</v>
      </c>
      <c r="F93" s="4">
        <f t="shared" si="47"/>
        <v>496.94399999999996</v>
      </c>
      <c r="G93" s="4">
        <f t="shared" si="50"/>
        <v>5317.3007999999991</v>
      </c>
      <c r="H93" s="4"/>
      <c r="I93" s="4">
        <f>G93</f>
        <v>5317.3007999999991</v>
      </c>
      <c r="J93" s="4">
        <f t="shared" si="48"/>
        <v>8.5839999999999996</v>
      </c>
      <c r="K93" s="4">
        <f t="shared" si="49"/>
        <v>291.85599999999999</v>
      </c>
      <c r="L93" s="11">
        <f t="shared" si="51"/>
        <v>3122.8591999999999</v>
      </c>
      <c r="M93" s="12"/>
      <c r="N93" s="11">
        <f>L93</f>
        <v>3122.8591999999999</v>
      </c>
    </row>
    <row r="94" spans="1:14" x14ac:dyDescent="0.25">
      <c r="A94" s="4"/>
      <c r="B94" s="29" t="s">
        <v>5</v>
      </c>
      <c r="C94" s="4">
        <v>44.3</v>
      </c>
      <c r="D94" s="4">
        <f t="shared" si="52"/>
        <v>27.908999999999999</v>
      </c>
      <c r="E94" s="4">
        <v>15</v>
      </c>
      <c r="F94" s="4">
        <f t="shared" si="47"/>
        <v>418.63499999999999</v>
      </c>
      <c r="G94" s="4">
        <f t="shared" si="50"/>
        <v>4479.3944999999994</v>
      </c>
      <c r="H94" s="4"/>
      <c r="I94" s="4">
        <f>G94</f>
        <v>4479.3944999999994</v>
      </c>
      <c r="J94" s="4">
        <f t="shared" si="48"/>
        <v>16.390999999999998</v>
      </c>
      <c r="K94" s="4">
        <f t="shared" si="49"/>
        <v>245.86499999999998</v>
      </c>
      <c r="L94" s="11">
        <f t="shared" si="51"/>
        <v>2630.7554999999998</v>
      </c>
      <c r="M94" s="12"/>
      <c r="N94" s="11">
        <f>L94</f>
        <v>2630.7554999999998</v>
      </c>
    </row>
    <row r="95" spans="1:14" ht="22.5" x14ac:dyDescent="0.25">
      <c r="A95" s="5" t="s">
        <v>6</v>
      </c>
      <c r="B95" s="5" t="s">
        <v>7</v>
      </c>
      <c r="C95" s="5">
        <v>0</v>
      </c>
      <c r="D95" s="5">
        <f t="shared" si="52"/>
        <v>0</v>
      </c>
      <c r="E95" s="5">
        <v>0</v>
      </c>
      <c r="F95" s="5">
        <f t="shared" si="47"/>
        <v>0</v>
      </c>
      <c r="G95" s="5">
        <f t="shared" ref="G95" si="53">F95*9.7</f>
        <v>0</v>
      </c>
      <c r="H95" s="5">
        <f>G95</f>
        <v>0</v>
      </c>
      <c r="I95" s="5">
        <f>G95</f>
        <v>0</v>
      </c>
      <c r="J95" s="5">
        <f t="shared" si="48"/>
        <v>0</v>
      </c>
      <c r="K95" s="5">
        <f t="shared" si="49"/>
        <v>0</v>
      </c>
      <c r="L95" s="16"/>
      <c r="M95" s="16"/>
      <c r="N95" s="16"/>
    </row>
    <row r="96" spans="1:14" x14ac:dyDescent="0.25">
      <c r="A96" s="5" t="s">
        <v>8</v>
      </c>
      <c r="B96" s="5" t="s">
        <v>9</v>
      </c>
      <c r="C96" s="5">
        <f>C98+C99+C100+C102+C101</f>
        <v>337.90000000000003</v>
      </c>
      <c r="D96" s="5">
        <f>D98+D99+D100+D102+D101</f>
        <v>212.87700000000001</v>
      </c>
      <c r="E96" s="5"/>
      <c r="F96" s="5">
        <f>F98+F99+F100+F102+F101</f>
        <v>10975.670999999998</v>
      </c>
      <c r="G96" s="5">
        <f>G98+G99+G82+G290+G102</f>
        <v>98148.959999999992</v>
      </c>
      <c r="H96" s="5">
        <f>H99+H100</f>
        <v>89946.511199999994</v>
      </c>
      <c r="I96" s="5">
        <f>I98+I102+I101</f>
        <v>27493.1685</v>
      </c>
      <c r="J96" s="5">
        <f>J98+J99+J100+J102+J101</f>
        <v>125.023</v>
      </c>
      <c r="K96" s="5">
        <f>K98+K99+K100+K102+K101</f>
        <v>6446.0290000000005</v>
      </c>
      <c r="L96" s="15">
        <f>L98+L99+L100+L102+L101</f>
        <v>68972.510299999994</v>
      </c>
      <c r="M96" s="15">
        <f>M99+M100</f>
        <v>52825.728799999997</v>
      </c>
      <c r="N96" s="15">
        <f>N98+N102+N101</f>
        <v>16146.781499999996</v>
      </c>
    </row>
    <row r="97" spans="1:14" x14ac:dyDescent="0.25">
      <c r="A97" s="4"/>
      <c r="B97" s="6" t="s">
        <v>10</v>
      </c>
      <c r="C97" s="4"/>
      <c r="D97" s="4"/>
      <c r="E97" s="4"/>
      <c r="F97" s="4"/>
      <c r="G97" s="4"/>
      <c r="H97" s="4"/>
      <c r="I97" s="4"/>
      <c r="J97" s="4"/>
      <c r="K97" s="4"/>
      <c r="L97" s="12"/>
      <c r="M97" s="12"/>
      <c r="N97" s="12"/>
    </row>
    <row r="98" spans="1:14" ht="22.5" x14ac:dyDescent="0.25">
      <c r="A98" s="4"/>
      <c r="B98" s="4" t="s">
        <v>11</v>
      </c>
      <c r="C98" s="4">
        <v>12</v>
      </c>
      <c r="D98" s="4">
        <f t="shared" ref="D98:D102" si="54">C98*0.63</f>
        <v>7.5600000000000005</v>
      </c>
      <c r="E98" s="4">
        <v>52</v>
      </c>
      <c r="F98" s="4">
        <f>E98*D98</f>
        <v>393.12</v>
      </c>
      <c r="G98" s="4">
        <f>F98*10.7</f>
        <v>4206.384</v>
      </c>
      <c r="H98" s="4"/>
      <c r="I98" s="4">
        <f>G98</f>
        <v>4206.384</v>
      </c>
      <c r="J98" s="4">
        <f>C98*0.37</f>
        <v>4.4399999999999995</v>
      </c>
      <c r="K98" s="4">
        <f>J98*E98</f>
        <v>230.87999999999997</v>
      </c>
      <c r="L98" s="11">
        <f>K98*10.7</f>
        <v>2470.4159999999993</v>
      </c>
      <c r="M98" s="12"/>
      <c r="N98" s="11">
        <f>L98</f>
        <v>2470.4159999999993</v>
      </c>
    </row>
    <row r="99" spans="1:14" ht="45.75" x14ac:dyDescent="0.25">
      <c r="A99" s="4"/>
      <c r="B99" s="25" t="s">
        <v>41</v>
      </c>
      <c r="C99" s="4">
        <v>220</v>
      </c>
      <c r="D99" s="4">
        <f t="shared" si="54"/>
        <v>138.6</v>
      </c>
      <c r="E99" s="4">
        <v>52</v>
      </c>
      <c r="F99" s="4">
        <f>E99*D99</f>
        <v>7207.2</v>
      </c>
      <c r="G99" s="4">
        <f t="shared" ref="G99:G102" si="55">F99*10.7</f>
        <v>77117.039999999994</v>
      </c>
      <c r="H99" s="4">
        <f>G99</f>
        <v>77117.039999999994</v>
      </c>
      <c r="I99" s="4"/>
      <c r="J99" s="4">
        <f>C99*0.37</f>
        <v>81.400000000000006</v>
      </c>
      <c r="K99" s="4">
        <f>J99*E99</f>
        <v>4232.8</v>
      </c>
      <c r="L99" s="11">
        <f t="shared" ref="L99:L102" si="56">K99*10.7</f>
        <v>45290.96</v>
      </c>
      <c r="M99" s="11">
        <f>L99</f>
        <v>45290.96</v>
      </c>
      <c r="N99" s="12"/>
    </row>
    <row r="100" spans="1:14" ht="68.25" x14ac:dyDescent="0.25">
      <c r="A100" s="4"/>
      <c r="B100" s="26" t="s">
        <v>42</v>
      </c>
      <c r="C100" s="4">
        <v>36.6</v>
      </c>
      <c r="D100" s="4">
        <f t="shared" si="54"/>
        <v>23.058</v>
      </c>
      <c r="E100" s="4">
        <v>52</v>
      </c>
      <c r="F100" s="4">
        <f>E100*D100</f>
        <v>1199.0160000000001</v>
      </c>
      <c r="G100" s="4">
        <f t="shared" si="55"/>
        <v>12829.4712</v>
      </c>
      <c r="H100" s="4">
        <f>G100</f>
        <v>12829.4712</v>
      </c>
      <c r="I100" s="4"/>
      <c r="J100" s="4">
        <f>C100*0.37</f>
        <v>13.542</v>
      </c>
      <c r="K100" s="4">
        <f>J100*E100</f>
        <v>704.18399999999997</v>
      </c>
      <c r="L100" s="11">
        <f t="shared" si="56"/>
        <v>7534.7687999999989</v>
      </c>
      <c r="M100" s="11">
        <f>L100</f>
        <v>7534.7687999999989</v>
      </c>
      <c r="N100" s="12"/>
    </row>
    <row r="101" spans="1:14" x14ac:dyDescent="0.25">
      <c r="A101" s="4"/>
      <c r="B101" s="26" t="s">
        <v>46</v>
      </c>
      <c r="C101" s="29">
        <v>21.3</v>
      </c>
      <c r="D101" s="4">
        <f t="shared" si="54"/>
        <v>13.419</v>
      </c>
      <c r="E101" s="4">
        <v>45</v>
      </c>
      <c r="F101" s="4">
        <f>E101*D101</f>
        <v>603.85500000000002</v>
      </c>
      <c r="G101" s="4">
        <f t="shared" si="55"/>
        <v>6461.2484999999997</v>
      </c>
      <c r="H101" s="4"/>
      <c r="I101" s="4">
        <f>G101</f>
        <v>6461.2484999999997</v>
      </c>
      <c r="J101" s="4">
        <f>C101*0.37</f>
        <v>7.8810000000000002</v>
      </c>
      <c r="K101" s="4">
        <f>J101*E101</f>
        <v>354.64499999999998</v>
      </c>
      <c r="L101" s="11">
        <f t="shared" si="56"/>
        <v>3794.7014999999997</v>
      </c>
      <c r="M101" s="11"/>
      <c r="N101" s="11">
        <f>L101</f>
        <v>3794.7014999999997</v>
      </c>
    </row>
    <row r="102" spans="1:14" x14ac:dyDescent="0.25">
      <c r="A102" s="4"/>
      <c r="B102" s="29" t="s">
        <v>12</v>
      </c>
      <c r="C102" s="4">
        <v>48</v>
      </c>
      <c r="D102" s="4">
        <f t="shared" si="54"/>
        <v>30.240000000000002</v>
      </c>
      <c r="E102" s="4">
        <v>52</v>
      </c>
      <c r="F102" s="4">
        <f>E102*D102</f>
        <v>1572.48</v>
      </c>
      <c r="G102" s="4">
        <f t="shared" si="55"/>
        <v>16825.536</v>
      </c>
      <c r="H102" s="4"/>
      <c r="I102" s="4">
        <f>G102</f>
        <v>16825.536</v>
      </c>
      <c r="J102" s="4">
        <f>C102*0.37</f>
        <v>17.759999999999998</v>
      </c>
      <c r="K102" s="4">
        <f>J102*E102</f>
        <v>923.51999999999987</v>
      </c>
      <c r="L102" s="11">
        <f t="shared" si="56"/>
        <v>9881.663999999997</v>
      </c>
      <c r="M102" s="12"/>
      <c r="N102" s="11">
        <f>L102</f>
        <v>9881.663999999997</v>
      </c>
    </row>
    <row r="103" spans="1:14" ht="22.5" x14ac:dyDescent="0.25">
      <c r="A103" s="5" t="s">
        <v>13</v>
      </c>
      <c r="B103" s="30" t="s">
        <v>14</v>
      </c>
      <c r="C103" s="5">
        <f t="shared" ref="C103" si="57">C105+C106+C107+C108+C109+C110</f>
        <v>292.10000000000002</v>
      </c>
      <c r="D103" s="5">
        <f>D105+D106+D107+D108+D109+D110</f>
        <v>184.023</v>
      </c>
      <c r="E103" s="5"/>
      <c r="F103" s="5">
        <f>F105+F106+F107+F108+F109+F110</f>
        <v>7322.2379999999994</v>
      </c>
      <c r="G103" s="5">
        <f>G105+G106+G107+G108+G109+G110</f>
        <v>78347.946599999996</v>
      </c>
      <c r="H103" s="5">
        <f>H107+H108+H110</f>
        <v>31289.699699999997</v>
      </c>
      <c r="I103" s="5">
        <f>I105+I106+I109</f>
        <v>47058.246899999998</v>
      </c>
      <c r="J103" s="5">
        <f>J105+J106+J107+J108+J109+J110</f>
        <v>108.077</v>
      </c>
      <c r="K103" s="5">
        <f>K105+K106+K107+K108+K109+K110</f>
        <v>4300.3620000000001</v>
      </c>
      <c r="L103" s="15">
        <f>L105+L106+L107+L108+L109+L110</f>
        <v>46013.873399999997</v>
      </c>
      <c r="M103" s="15">
        <f>M107+M108</f>
        <v>12297.049899999998</v>
      </c>
      <c r="N103" s="15">
        <f>N105+N106+N109</f>
        <v>27637.383099999999</v>
      </c>
    </row>
    <row r="104" spans="1:14" x14ac:dyDescent="0.25">
      <c r="A104" s="4"/>
      <c r="B104" s="6" t="s">
        <v>2</v>
      </c>
      <c r="C104" s="4"/>
      <c r="D104" s="4"/>
      <c r="E104" s="4"/>
      <c r="F104" s="4"/>
      <c r="G104" s="4"/>
      <c r="H104" s="4"/>
      <c r="I104" s="4"/>
      <c r="J104" s="4"/>
      <c r="K104" s="4"/>
      <c r="L104" s="12"/>
      <c r="M104" s="12"/>
      <c r="N104" s="12"/>
    </row>
    <row r="105" spans="1:14" ht="22.5" x14ac:dyDescent="0.25">
      <c r="A105" s="4"/>
      <c r="B105" s="4" t="s">
        <v>15</v>
      </c>
      <c r="C105" s="4">
        <v>29.2</v>
      </c>
      <c r="D105" s="4">
        <f t="shared" ref="D105:D110" si="58">C105*0.63</f>
        <v>18.396000000000001</v>
      </c>
      <c r="E105" s="4">
        <v>37</v>
      </c>
      <c r="F105" s="4">
        <f t="shared" ref="F105:F110" si="59">E105*D105</f>
        <v>680.65200000000004</v>
      </c>
      <c r="G105" s="4">
        <f>F105*10.7</f>
        <v>7282.9763999999996</v>
      </c>
      <c r="H105" s="4"/>
      <c r="I105" s="4">
        <f>G105</f>
        <v>7282.9763999999996</v>
      </c>
      <c r="J105" s="4">
        <f t="shared" ref="J105:J110" si="60">C105*0.37</f>
        <v>10.804</v>
      </c>
      <c r="K105" s="4">
        <f t="shared" ref="K105:K110" si="61">J105*E105</f>
        <v>399.74799999999999</v>
      </c>
      <c r="L105" s="11">
        <f>K105*10.7</f>
        <v>4277.3035999999993</v>
      </c>
      <c r="M105" s="12"/>
      <c r="N105" s="11">
        <f>L105</f>
        <v>4277.3035999999993</v>
      </c>
    </row>
    <row r="106" spans="1:14" x14ac:dyDescent="0.25">
      <c r="A106" s="4"/>
      <c r="B106" s="29" t="s">
        <v>17</v>
      </c>
      <c r="C106" s="4">
        <v>52.6</v>
      </c>
      <c r="D106" s="4">
        <f t="shared" si="58"/>
        <v>33.137999999999998</v>
      </c>
      <c r="E106" s="4">
        <v>45</v>
      </c>
      <c r="F106" s="4">
        <f t="shared" si="59"/>
        <v>1491.2099999999998</v>
      </c>
      <c r="G106" s="4">
        <f t="shared" ref="G106:G110" si="62">F106*10.7</f>
        <v>15955.946999999996</v>
      </c>
      <c r="H106" s="4"/>
      <c r="I106" s="4">
        <f>G106</f>
        <v>15955.946999999996</v>
      </c>
      <c r="J106" s="4">
        <f t="shared" si="60"/>
        <v>19.462</v>
      </c>
      <c r="K106" s="4">
        <f t="shared" si="61"/>
        <v>875.79</v>
      </c>
      <c r="L106" s="11">
        <f t="shared" ref="L106:L110" si="63">K106*10.7</f>
        <v>9370.9529999999995</v>
      </c>
      <c r="M106" s="12"/>
      <c r="N106" s="11">
        <f>L106</f>
        <v>9370.9529999999995</v>
      </c>
    </row>
    <row r="107" spans="1:14" ht="68.25" x14ac:dyDescent="0.25">
      <c r="A107" s="7"/>
      <c r="B107" s="31" t="s">
        <v>43</v>
      </c>
      <c r="C107" s="4">
        <v>58.5</v>
      </c>
      <c r="D107" s="4">
        <f t="shared" si="58"/>
        <v>36.854999999999997</v>
      </c>
      <c r="E107" s="4">
        <v>37</v>
      </c>
      <c r="F107" s="4">
        <f t="shared" si="59"/>
        <v>1363.635</v>
      </c>
      <c r="G107" s="4">
        <f t="shared" si="62"/>
        <v>14590.894499999999</v>
      </c>
      <c r="H107" s="4">
        <f>G107</f>
        <v>14590.894499999999</v>
      </c>
      <c r="I107" s="4"/>
      <c r="J107" s="4">
        <f t="shared" si="60"/>
        <v>21.645</v>
      </c>
      <c r="K107" s="4">
        <f t="shared" si="61"/>
        <v>800.86500000000001</v>
      </c>
      <c r="L107" s="11">
        <f t="shared" si="63"/>
        <v>8569.2554999999993</v>
      </c>
      <c r="M107" s="11">
        <f>L107</f>
        <v>8569.2554999999993</v>
      </c>
      <c r="N107" s="12"/>
    </row>
    <row r="108" spans="1:14" x14ac:dyDescent="0.25">
      <c r="A108" s="8"/>
      <c r="B108" s="32" t="s">
        <v>35</v>
      </c>
      <c r="C108" s="4">
        <v>21.4</v>
      </c>
      <c r="D108" s="4">
        <f t="shared" si="58"/>
        <v>13.481999999999999</v>
      </c>
      <c r="E108" s="4">
        <v>44</v>
      </c>
      <c r="F108" s="4">
        <f t="shared" si="59"/>
        <v>593.20799999999997</v>
      </c>
      <c r="G108" s="4">
        <f t="shared" si="62"/>
        <v>6347.3255999999992</v>
      </c>
      <c r="H108" s="4">
        <f>G108</f>
        <v>6347.3255999999992</v>
      </c>
      <c r="I108" s="4"/>
      <c r="J108" s="4">
        <f t="shared" si="60"/>
        <v>7.9179999999999993</v>
      </c>
      <c r="K108" s="4">
        <f t="shared" si="61"/>
        <v>348.39199999999994</v>
      </c>
      <c r="L108" s="11">
        <f t="shared" si="63"/>
        <v>3727.7943999999993</v>
      </c>
      <c r="M108" s="11">
        <f>L108</f>
        <v>3727.7943999999993</v>
      </c>
      <c r="N108" s="12"/>
    </row>
    <row r="109" spans="1:14" x14ac:dyDescent="0.25">
      <c r="A109" s="8"/>
      <c r="B109" s="33" t="s">
        <v>16</v>
      </c>
      <c r="C109" s="4">
        <v>95.5</v>
      </c>
      <c r="D109" s="4">
        <f t="shared" si="58"/>
        <v>60.164999999999999</v>
      </c>
      <c r="E109" s="4">
        <v>37</v>
      </c>
      <c r="F109" s="4">
        <f t="shared" si="59"/>
        <v>2226.105</v>
      </c>
      <c r="G109" s="4">
        <f t="shared" si="62"/>
        <v>23819.323499999999</v>
      </c>
      <c r="H109" s="4"/>
      <c r="I109" s="4">
        <f>G109</f>
        <v>23819.323499999999</v>
      </c>
      <c r="J109" s="4">
        <f t="shared" si="60"/>
        <v>35.335000000000001</v>
      </c>
      <c r="K109" s="4">
        <f t="shared" si="61"/>
        <v>1307.395</v>
      </c>
      <c r="L109" s="11">
        <f t="shared" si="63"/>
        <v>13989.126499999998</v>
      </c>
      <c r="M109" s="12"/>
      <c r="N109" s="11">
        <f>L109</f>
        <v>13989.126499999998</v>
      </c>
    </row>
    <row r="110" spans="1:14" ht="57" x14ac:dyDescent="0.25">
      <c r="A110" s="8"/>
      <c r="B110" s="31" t="s">
        <v>44</v>
      </c>
      <c r="C110" s="4">
        <v>34.9</v>
      </c>
      <c r="D110" s="4">
        <f t="shared" si="58"/>
        <v>21.986999999999998</v>
      </c>
      <c r="E110" s="4">
        <v>44</v>
      </c>
      <c r="F110" s="4">
        <f t="shared" si="59"/>
        <v>967.42799999999988</v>
      </c>
      <c r="G110" s="4">
        <f t="shared" si="62"/>
        <v>10351.479599999999</v>
      </c>
      <c r="H110" s="4">
        <f>G110</f>
        <v>10351.479599999999</v>
      </c>
      <c r="I110" s="4"/>
      <c r="J110" s="4">
        <f t="shared" si="60"/>
        <v>12.912999999999998</v>
      </c>
      <c r="K110" s="4">
        <f t="shared" si="61"/>
        <v>568.17199999999991</v>
      </c>
      <c r="L110" s="11">
        <f t="shared" si="63"/>
        <v>6079.4403999999986</v>
      </c>
      <c r="M110" s="11">
        <f>L110</f>
        <v>6079.4403999999986</v>
      </c>
      <c r="N110" s="12"/>
    </row>
    <row r="111" spans="1:14" x14ac:dyDescent="0.25">
      <c r="A111" s="35" t="s">
        <v>18</v>
      </c>
      <c r="B111" s="35" t="s">
        <v>19</v>
      </c>
      <c r="C111" s="5">
        <f t="shared" ref="C111" si="64">C113+C114+C115+C116</f>
        <v>295</v>
      </c>
      <c r="D111" s="5">
        <f>D113+D114+D115+D116</f>
        <v>185.85</v>
      </c>
      <c r="E111" s="5"/>
      <c r="F111" s="5">
        <f>F113+F114+F115+F116</f>
        <v>2016</v>
      </c>
      <c r="G111" s="5">
        <f>G113+G114+G115+G116</f>
        <v>21571.200000000001</v>
      </c>
      <c r="H111" s="5">
        <f>H114+H115+H116</f>
        <v>13482</v>
      </c>
      <c r="I111" s="5">
        <f>I113</f>
        <v>8089.2</v>
      </c>
      <c r="J111" s="5">
        <f>J113+J114+J115+J116</f>
        <v>109.15</v>
      </c>
      <c r="K111" s="5">
        <f>K113+K114+K115+K116</f>
        <v>1184</v>
      </c>
      <c r="L111" s="15">
        <f>L113+L114+L115+L116</f>
        <v>12668.799999999997</v>
      </c>
      <c r="M111" s="15">
        <f>M114+M115+M116</f>
        <v>7917.9999999999991</v>
      </c>
      <c r="N111" s="15">
        <f>N113</f>
        <v>4750.7999999999993</v>
      </c>
    </row>
    <row r="112" spans="1:14" x14ac:dyDescent="0.25">
      <c r="A112" s="8"/>
      <c r="B112" s="9" t="s">
        <v>2</v>
      </c>
      <c r="C112" s="4"/>
      <c r="D112" s="4"/>
      <c r="E112" s="4"/>
      <c r="F112" s="4"/>
      <c r="G112" s="4"/>
      <c r="H112" s="4"/>
      <c r="I112" s="4"/>
      <c r="J112" s="4"/>
      <c r="K112" s="4"/>
      <c r="L112" s="12"/>
      <c r="M112" s="12"/>
      <c r="N112" s="12"/>
    </row>
    <row r="113" spans="1:14" ht="22.5" x14ac:dyDescent="0.25">
      <c r="A113" s="8"/>
      <c r="B113" s="8" t="s">
        <v>20</v>
      </c>
      <c r="C113" s="4">
        <v>100</v>
      </c>
      <c r="D113" s="4">
        <f t="shared" ref="D113:D116" si="65">C113*0.63</f>
        <v>63</v>
      </c>
      <c r="E113" s="4">
        <v>12</v>
      </c>
      <c r="F113" s="4">
        <f>E113*D113</f>
        <v>756</v>
      </c>
      <c r="G113" s="4">
        <f>F113*10.7</f>
        <v>8089.2</v>
      </c>
      <c r="H113" s="4"/>
      <c r="I113" s="4">
        <f>G113</f>
        <v>8089.2</v>
      </c>
      <c r="J113" s="4">
        <f>C113*0.37</f>
        <v>37</v>
      </c>
      <c r="K113" s="4">
        <f>J113*E113</f>
        <v>444</v>
      </c>
      <c r="L113" s="11">
        <f>K113*10.7</f>
        <v>4750.7999999999993</v>
      </c>
      <c r="M113" s="12"/>
      <c r="N113" s="11">
        <f>L113</f>
        <v>4750.7999999999993</v>
      </c>
    </row>
    <row r="114" spans="1:14" ht="45.75" x14ac:dyDescent="0.25">
      <c r="A114" s="8"/>
      <c r="B114" s="26" t="s">
        <v>45</v>
      </c>
      <c r="C114" s="4">
        <v>95</v>
      </c>
      <c r="D114" s="4">
        <f t="shared" si="65"/>
        <v>59.85</v>
      </c>
      <c r="E114" s="4">
        <v>10</v>
      </c>
      <c r="F114" s="4">
        <f>E114*D114</f>
        <v>598.5</v>
      </c>
      <c r="G114" s="4">
        <f t="shared" ref="G114:G116" si="66">F114*10.7</f>
        <v>6403.95</v>
      </c>
      <c r="H114" s="4">
        <f>G114</f>
        <v>6403.95</v>
      </c>
      <c r="I114" s="4"/>
      <c r="J114" s="4">
        <f>C114*0.37</f>
        <v>35.15</v>
      </c>
      <c r="K114" s="4">
        <f>J114*E114</f>
        <v>351.5</v>
      </c>
      <c r="L114" s="11">
        <f t="shared" ref="L114:L116" si="67">K114*10.7</f>
        <v>3761.0499999999997</v>
      </c>
      <c r="M114" s="11">
        <f>L114</f>
        <v>3761.0499999999997</v>
      </c>
      <c r="N114" s="12"/>
    </row>
    <row r="115" spans="1:14" ht="34.5" x14ac:dyDescent="0.25">
      <c r="A115" s="8"/>
      <c r="B115" s="28" t="s">
        <v>36</v>
      </c>
      <c r="C115" s="4">
        <v>70</v>
      </c>
      <c r="D115" s="4">
        <f t="shared" si="65"/>
        <v>44.1</v>
      </c>
      <c r="E115" s="4">
        <v>12</v>
      </c>
      <c r="F115" s="4">
        <f>E115*D115</f>
        <v>529.20000000000005</v>
      </c>
      <c r="G115" s="4">
        <f t="shared" si="66"/>
        <v>5662.4400000000005</v>
      </c>
      <c r="H115" s="4">
        <f>G115</f>
        <v>5662.4400000000005</v>
      </c>
      <c r="I115" s="4"/>
      <c r="J115" s="4">
        <f>C115*0.37</f>
        <v>25.9</v>
      </c>
      <c r="K115" s="4">
        <f>J115*E115</f>
        <v>310.79999999999995</v>
      </c>
      <c r="L115" s="11">
        <f t="shared" si="67"/>
        <v>3325.5599999999995</v>
      </c>
      <c r="M115" s="11">
        <f>L115</f>
        <v>3325.5599999999995</v>
      </c>
      <c r="N115" s="12"/>
    </row>
    <row r="116" spans="1:14" ht="57" x14ac:dyDescent="0.25">
      <c r="A116" s="8"/>
      <c r="B116" s="27" t="s">
        <v>37</v>
      </c>
      <c r="C116" s="4">
        <v>30</v>
      </c>
      <c r="D116" s="4">
        <f t="shared" si="65"/>
        <v>18.899999999999999</v>
      </c>
      <c r="E116" s="4">
        <v>7</v>
      </c>
      <c r="F116" s="4">
        <f>E116*D116</f>
        <v>132.29999999999998</v>
      </c>
      <c r="G116" s="4">
        <f t="shared" si="66"/>
        <v>1415.6099999999997</v>
      </c>
      <c r="H116" s="4">
        <f>G116</f>
        <v>1415.6099999999997</v>
      </c>
      <c r="I116" s="4"/>
      <c r="J116" s="4">
        <f>C116*0.37</f>
        <v>11.1</v>
      </c>
      <c r="K116" s="4">
        <f>J116*E116</f>
        <v>77.7</v>
      </c>
      <c r="L116" s="11">
        <f t="shared" si="67"/>
        <v>831.39</v>
      </c>
      <c r="M116" s="11">
        <f>L116</f>
        <v>831.39</v>
      </c>
      <c r="N116" s="12"/>
    </row>
    <row r="117" spans="1:14" x14ac:dyDescent="0.25">
      <c r="A117" s="8"/>
      <c r="B117" s="8"/>
      <c r="C117" s="5"/>
      <c r="D117" s="4"/>
      <c r="E117" s="4"/>
      <c r="F117" s="4"/>
      <c r="G117" s="4"/>
      <c r="H117" s="4"/>
      <c r="I117" s="4"/>
      <c r="J117" s="4"/>
      <c r="K117" s="4"/>
      <c r="L117" s="12"/>
      <c r="M117" s="12"/>
      <c r="N117" s="12"/>
    </row>
    <row r="118" spans="1:14" x14ac:dyDescent="0.25">
      <c r="A118" s="35"/>
      <c r="B118" s="35" t="s">
        <v>33</v>
      </c>
      <c r="C118" s="5">
        <f>C111+C103+C96+C87</f>
        <v>1235</v>
      </c>
      <c r="D118" s="5">
        <f>D111+D103+D96+D87</f>
        <v>778.05</v>
      </c>
      <c r="E118" s="5"/>
      <c r="F118" s="5">
        <f>F111+F103+F96+F87</f>
        <v>24822.063000000002</v>
      </c>
      <c r="G118" s="5">
        <f>F118*9.7</f>
        <v>240774.0111</v>
      </c>
      <c r="H118" s="5">
        <f t="shared" ref="H118:N118" si="68">H111+H103+H96+H87</f>
        <v>171793.71090000001</v>
      </c>
      <c r="I118" s="5">
        <f t="shared" si="68"/>
        <v>93802.363199999993</v>
      </c>
      <c r="J118" s="5">
        <f t="shared" si="68"/>
        <v>456.95000000000005</v>
      </c>
      <c r="K118" s="5">
        <f t="shared" si="68"/>
        <v>14578.037</v>
      </c>
      <c r="L118" s="15">
        <f t="shared" si="68"/>
        <v>155984.99589999998</v>
      </c>
      <c r="M118" s="15">
        <f t="shared" si="68"/>
        <v>94815.278699999995</v>
      </c>
      <c r="N118" s="15">
        <f t="shared" si="68"/>
        <v>55090.276799999992</v>
      </c>
    </row>
  </sheetData>
  <mergeCells count="46">
    <mergeCell ref="A82:N82"/>
    <mergeCell ref="A84:A86"/>
    <mergeCell ref="B84:B86"/>
    <mergeCell ref="C84:D84"/>
    <mergeCell ref="E84:E86"/>
    <mergeCell ref="F84:F86"/>
    <mergeCell ref="G84:I84"/>
    <mergeCell ref="J84:J86"/>
    <mergeCell ref="K84:K86"/>
    <mergeCell ref="L84:N84"/>
    <mergeCell ref="C85:D85"/>
    <mergeCell ref="G85:G86"/>
    <mergeCell ref="H85:I85"/>
    <mergeCell ref="L85:L86"/>
    <mergeCell ref="M85:N85"/>
    <mergeCell ref="A42:N42"/>
    <mergeCell ref="A44:A46"/>
    <mergeCell ref="B44:B46"/>
    <mergeCell ref="C44:D44"/>
    <mergeCell ref="E44:E46"/>
    <mergeCell ref="F44:F46"/>
    <mergeCell ref="G44:I44"/>
    <mergeCell ref="J44:J46"/>
    <mergeCell ref="K44:K46"/>
    <mergeCell ref="L44:N44"/>
    <mergeCell ref="C45:D45"/>
    <mergeCell ref="G45:G46"/>
    <mergeCell ref="H45:I45"/>
    <mergeCell ref="L45:L46"/>
    <mergeCell ref="M45:N45"/>
    <mergeCell ref="A2:N2"/>
    <mergeCell ref="I1:L1"/>
    <mergeCell ref="C5:D5"/>
    <mergeCell ref="A4:A6"/>
    <mergeCell ref="B4:B6"/>
    <mergeCell ref="C4:D4"/>
    <mergeCell ref="E4:E6"/>
    <mergeCell ref="F4:F6"/>
    <mergeCell ref="G4:I4"/>
    <mergeCell ref="G5:G6"/>
    <mergeCell ref="H5:I5"/>
    <mergeCell ref="J4:J6"/>
    <mergeCell ref="K4:K6"/>
    <mergeCell ref="L4:N4"/>
    <mergeCell ref="L5:L6"/>
    <mergeCell ref="M5:N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2021-10-20T01:53:10Z</dcterms:modified>
</cp:coreProperties>
</file>