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J15" i="1" l="1"/>
  <c r="K15" i="1" s="1"/>
  <c r="J35" i="1"/>
  <c r="K35" i="1" s="1"/>
  <c r="J34" i="1"/>
  <c r="K34" i="1" s="1"/>
  <c r="L34" i="1" s="1"/>
  <c r="M34" i="1" s="1"/>
  <c r="J33" i="1"/>
  <c r="K33" i="1" s="1"/>
  <c r="L33" i="1" s="1"/>
  <c r="M33" i="1" s="1"/>
  <c r="J32" i="1"/>
  <c r="K32" i="1" s="1"/>
  <c r="L32" i="1" s="1"/>
  <c r="J29" i="1"/>
  <c r="K29" i="1" s="1"/>
  <c r="L29" i="1" s="1"/>
  <c r="M29" i="1" s="1"/>
  <c r="J28" i="1"/>
  <c r="K28" i="1" s="1"/>
  <c r="L28" i="1" s="1"/>
  <c r="N28" i="1" s="1"/>
  <c r="J27" i="1"/>
  <c r="K27" i="1" s="1"/>
  <c r="J26" i="1"/>
  <c r="K26" i="1" s="1"/>
  <c r="L26" i="1" s="1"/>
  <c r="M26" i="1" s="1"/>
  <c r="J25" i="1"/>
  <c r="K25" i="1" s="1"/>
  <c r="L25" i="1" s="1"/>
  <c r="J24" i="1"/>
  <c r="K24" i="1" s="1"/>
  <c r="L24" i="1" s="1"/>
  <c r="N24" i="1" s="1"/>
  <c r="J21" i="1"/>
  <c r="K21" i="1" s="1"/>
  <c r="L21" i="1" s="1"/>
  <c r="N21" i="1" s="1"/>
  <c r="J20" i="1"/>
  <c r="K20" i="1" s="1"/>
  <c r="L20" i="1" s="1"/>
  <c r="M20" i="1" s="1"/>
  <c r="J19" i="1"/>
  <c r="K19" i="1" s="1"/>
  <c r="L19" i="1" s="1"/>
  <c r="M19" i="1" s="1"/>
  <c r="J18" i="1"/>
  <c r="K18" i="1" s="1"/>
  <c r="J14" i="1"/>
  <c r="K14" i="1" s="1"/>
  <c r="L14" i="1" s="1"/>
  <c r="N14" i="1" s="1"/>
  <c r="J13" i="1"/>
  <c r="K13" i="1" s="1"/>
  <c r="L13" i="1" s="1"/>
  <c r="N13" i="1" s="1"/>
  <c r="J12" i="1"/>
  <c r="K12" i="1" s="1"/>
  <c r="L12" i="1" s="1"/>
  <c r="M12" i="1" s="1"/>
  <c r="J11" i="1"/>
  <c r="K11" i="1" s="1"/>
  <c r="L11" i="1" s="1"/>
  <c r="M11" i="1" s="1"/>
  <c r="J10" i="1"/>
  <c r="K10" i="1" s="1"/>
  <c r="L10" i="1" s="1"/>
  <c r="M10" i="1" s="1"/>
  <c r="M7" i="1" s="1"/>
  <c r="J9" i="1"/>
  <c r="J7" i="1" s="1"/>
  <c r="F10" i="1"/>
  <c r="G10" i="1" s="1"/>
  <c r="H10" i="1" s="1"/>
  <c r="D35" i="1"/>
  <c r="F35" i="1" s="1"/>
  <c r="D34" i="1"/>
  <c r="F34" i="1" s="1"/>
  <c r="G34" i="1" s="1"/>
  <c r="H34" i="1" s="1"/>
  <c r="D33" i="1"/>
  <c r="F33" i="1" s="1"/>
  <c r="G33" i="1" s="1"/>
  <c r="H33" i="1" s="1"/>
  <c r="D32" i="1"/>
  <c r="D29" i="1"/>
  <c r="F29" i="1" s="1"/>
  <c r="G29" i="1" s="1"/>
  <c r="H29" i="1" s="1"/>
  <c r="D28" i="1"/>
  <c r="F28" i="1" s="1"/>
  <c r="G28" i="1" s="1"/>
  <c r="I28" i="1" s="1"/>
  <c r="D27" i="1"/>
  <c r="F27" i="1" s="1"/>
  <c r="D26" i="1"/>
  <c r="F26" i="1" s="1"/>
  <c r="G26" i="1" s="1"/>
  <c r="H26" i="1" s="1"/>
  <c r="D25" i="1"/>
  <c r="F25" i="1" s="1"/>
  <c r="G25" i="1" s="1"/>
  <c r="D24" i="1"/>
  <c r="D22" i="1" s="1"/>
  <c r="D21" i="1"/>
  <c r="F21" i="1" s="1"/>
  <c r="G21" i="1" s="1"/>
  <c r="I21" i="1" s="1"/>
  <c r="D20" i="1"/>
  <c r="F20" i="1" s="1"/>
  <c r="G20" i="1" s="1"/>
  <c r="H20" i="1" s="1"/>
  <c r="D19" i="1"/>
  <c r="F19" i="1" s="1"/>
  <c r="G19" i="1" s="1"/>
  <c r="H19" i="1" s="1"/>
  <c r="D18" i="1"/>
  <c r="D16" i="1" s="1"/>
  <c r="D15" i="1"/>
  <c r="F15" i="1" s="1"/>
  <c r="G15" i="1" s="1"/>
  <c r="D14" i="1"/>
  <c r="F14" i="1" s="1"/>
  <c r="G14" i="1" s="1"/>
  <c r="I14" i="1" s="1"/>
  <c r="D13" i="1"/>
  <c r="F13" i="1" s="1"/>
  <c r="G13" i="1" s="1"/>
  <c r="I13" i="1" s="1"/>
  <c r="D12" i="1"/>
  <c r="F12" i="1" s="1"/>
  <c r="G12" i="1" s="1"/>
  <c r="H12" i="1" s="1"/>
  <c r="D11" i="1"/>
  <c r="F11" i="1" s="1"/>
  <c r="G11" i="1" s="1"/>
  <c r="H11" i="1" s="1"/>
  <c r="D9" i="1"/>
  <c r="D7" i="1" s="1"/>
  <c r="C7" i="1"/>
  <c r="C16" i="1"/>
  <c r="C22" i="1"/>
  <c r="C30" i="1"/>
  <c r="C37" i="1" s="1"/>
  <c r="H7" i="1" l="1"/>
  <c r="M16" i="1"/>
  <c r="L35" i="1"/>
  <c r="M35" i="1" s="1"/>
  <c r="M30" i="1" s="1"/>
  <c r="M37" i="1" s="1"/>
  <c r="H15" i="1"/>
  <c r="I15" i="1"/>
  <c r="H16" i="1"/>
  <c r="G35" i="1"/>
  <c r="H35" i="1" s="1"/>
  <c r="H30" i="1" s="1"/>
  <c r="H37" i="1" s="1"/>
  <c r="L18" i="1"/>
  <c r="K16" i="1"/>
  <c r="F32" i="1"/>
  <c r="G32" i="1" s="1"/>
  <c r="D30" i="1"/>
  <c r="D37" i="1" s="1"/>
  <c r="F9" i="1"/>
  <c r="M27" i="1"/>
  <c r="M22" i="1" s="1"/>
  <c r="L27" i="1"/>
  <c r="K9" i="1"/>
  <c r="G27" i="1"/>
  <c r="H27" i="1" s="1"/>
  <c r="H22" i="1" s="1"/>
  <c r="F18" i="1"/>
  <c r="F24" i="1"/>
  <c r="G24" i="1" s="1"/>
  <c r="I24" i="1" s="1"/>
  <c r="J16" i="1"/>
  <c r="F30" i="1"/>
  <c r="K30" i="1"/>
  <c r="J30" i="1"/>
  <c r="K22" i="1"/>
  <c r="J22" i="1"/>
  <c r="J37" i="1" l="1"/>
  <c r="F22" i="1"/>
  <c r="G18" i="1"/>
  <c r="F16" i="1"/>
  <c r="G9" i="1"/>
  <c r="F7" i="1"/>
  <c r="L16" i="1"/>
  <c r="N18" i="1"/>
  <c r="N16" i="1" s="1"/>
  <c r="L9" i="1"/>
  <c r="K7" i="1"/>
  <c r="K37" i="1" s="1"/>
  <c r="N32" i="1"/>
  <c r="N30" i="1" s="1"/>
  <c r="L30" i="1"/>
  <c r="I32" i="1"/>
  <c r="I30" i="1" s="1"/>
  <c r="G30" i="1"/>
  <c r="N25" i="1"/>
  <c r="N22" i="1" s="1"/>
  <c r="L22" i="1"/>
  <c r="I25" i="1"/>
  <c r="I22" i="1" s="1"/>
  <c r="G22" i="1"/>
  <c r="N9" i="1" l="1"/>
  <c r="N7" i="1" s="1"/>
  <c r="N37" i="1" s="1"/>
  <c r="L7" i="1"/>
  <c r="L37" i="1" s="1"/>
  <c r="I9" i="1"/>
  <c r="I7" i="1" s="1"/>
  <c r="G7" i="1"/>
  <c r="I18" i="1"/>
  <c r="I16" i="1" s="1"/>
  <c r="I37" i="1" s="1"/>
  <c r="G16" i="1"/>
  <c r="F37" i="1"/>
  <c r="G37" i="1" s="1"/>
</calcChain>
</file>

<file path=xl/sharedStrings.xml><?xml version="1.0" encoding="utf-8"?>
<sst xmlns="http://schemas.openxmlformats.org/spreadsheetml/2006/main" count="56" uniqueCount="49">
  <si>
    <t>1.</t>
  </si>
  <si>
    <t>Алтайский сельсовет. Всего:</t>
  </si>
  <si>
    <t>в т.ч.</t>
  </si>
  <si>
    <t>Администрация Алтайского сельсовета</t>
  </si>
  <si>
    <t>МБУК "Камышенский ЦСДК"</t>
  </si>
  <si>
    <t>МБУК "Алтайский ЦСДК"</t>
  </si>
  <si>
    <t>2.</t>
  </si>
  <si>
    <t>Большеромановский сельсовет. Всего:</t>
  </si>
  <si>
    <t>3.</t>
  </si>
  <si>
    <t>Лебединский сельсовет. Всего:</t>
  </si>
  <si>
    <t xml:space="preserve">в т.ч </t>
  </si>
  <si>
    <t>Администрация Лебединского сельсовета</t>
  </si>
  <si>
    <t>МБУК "Лебединский ЦСДК"</t>
  </si>
  <si>
    <t>4.</t>
  </si>
  <si>
    <t>Серебропольский сельсовет. Всего:</t>
  </si>
  <si>
    <t>Администрация Серебропольского сельсовета</t>
  </si>
  <si>
    <t>МБУК "Серебропольский ЦСДК"</t>
  </si>
  <si>
    <t>ЦСДК с.Николаевка</t>
  </si>
  <si>
    <t>5.</t>
  </si>
  <si>
    <t>Табунский сельсовет. Всего:</t>
  </si>
  <si>
    <t>Администрация табунского сельсовета</t>
  </si>
  <si>
    <t>№ п/п</t>
  </si>
  <si>
    <t>Учреждения бюджетной сферы</t>
  </si>
  <si>
    <t>Лимит угля</t>
  </si>
  <si>
    <t>в  т.ч. Январь, февраль, март, апрель</t>
  </si>
  <si>
    <t>Расстояние перевозок (км)</t>
  </si>
  <si>
    <t>Объем перевозок т/км Январь, февраль, март, апрель</t>
  </si>
  <si>
    <t>Затраты на перевозку (руб)</t>
  </si>
  <si>
    <t>в том числе по</t>
  </si>
  <si>
    <t>районный бюджет</t>
  </si>
  <si>
    <t>бюджет поселений</t>
  </si>
  <si>
    <t>Лимит угля октябрь, ноябрь, декабрь</t>
  </si>
  <si>
    <t>Объем перевозок т/км октябрь, ноябрь, декабрь</t>
  </si>
  <si>
    <t>всего:</t>
  </si>
  <si>
    <t>Приложение №5 к постановлению администрации района         №______от __________</t>
  </si>
  <si>
    <t>ЦСДК с. Хорошее</t>
  </si>
  <si>
    <t>всего 8,60 (1 т/км)</t>
  </si>
  <si>
    <t>Лимит средств на покрытие затрат на подвоз угля на январь-апрель, октябрь-декабрь 2018 года.</t>
  </si>
  <si>
    <t>на 2018 год</t>
  </si>
  <si>
    <t>МБДОУ «Табунский детский сад «Огонёк» Табунского района Алтайского края</t>
  </si>
  <si>
    <t>Муниципальное бюджетное учреждение дополнительного образования «Центр дополнительного образования детей»</t>
  </si>
  <si>
    <t>Новокиевская ООШ, филиал МБОУ  «Табунская СОШ» Табунского района Алтайского края</t>
  </si>
  <si>
    <t>Граничная ООШ, филиал  МБОУ  «Табунская СОШ» Табунского района Алтайского края, с.Камышенка, ул. Гагарина, 14</t>
  </si>
  <si>
    <t>Граничная ООШ, филиал  МБОУ  «Табунская СОШ» Табунского района Алтайского края, с.Камышенка,ул.Юбилейная 24</t>
  </si>
  <si>
    <t>Лебединская СОШ, филиал МБОУ «Серебропольская СОШ»  Табунского района Алтайского края</t>
  </si>
  <si>
    <t>Лебединский детский сад «Солнышко», структурное подразделение МБОУ «Серебропольская СОШ» Табунского района Алтайского края</t>
  </si>
  <si>
    <t>Серебропольский детский сад «Ласточка», структурное подразделение МБОУ «Серебропольская СОШ» Табунского района Алтайского края</t>
  </si>
  <si>
    <t>Хорошенская начальная школа,  филиал  МБОУ «Серебропольская СОШ» Табунского района Алтайского края</t>
  </si>
  <si>
    <t>Самборская ООШ, филиал МБОУ  «Табунская СОШ» Табунского района Алтайского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</si>
</sst>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/>
    <xf numFmtId="0" fontId="4" fillId="0" borderId="1" xfId="0" applyFont="1" applyBorder="1"/>
    <xf numFmtId="164" fontId="0" fillId="0" borderId="0" xfId="0" applyNumberForma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/>
    <xf numFmtId="0" fontId="3" fillId="0" borderId="1" xfId="0" applyFont="1" applyBorder="1"/>
    <xf numFmtId="164" fontId="3" fillId="0" borderId="1" xfId="0" applyNumberFormat="1" applyFont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 shrinkToFit="1"/>
    </xf>
    <xf numFmtId="0" fontId="5" fillId="0" borderId="1" xfId="0" applyFont="1" applyBorder="1" applyAlignment="1">
      <alignment wrapText="1" shrinkToFit="1"/>
    </xf>
    <xf numFmtId="0" fontId="5" fillId="0" borderId="0" xfId="0" applyFont="1" applyAlignment="1">
      <alignment horizontal="justify"/>
    </xf>
    <xf numFmtId="0" fontId="5" fillId="0" borderId="1" xfId="0" applyFont="1" applyBorder="1" applyAlignment="1">
      <alignment horizontal="justify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wrapText="1" shrinkToFi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view="pageLayout" zoomScaleNormal="100" workbookViewId="0">
      <selection activeCell="D24" sqref="D24"/>
    </sheetView>
  </sheetViews>
  <sheetFormatPr defaultRowHeight="15" x14ac:dyDescent="0.25"/>
  <cols>
    <col min="1" max="1" width="4.85546875" customWidth="1"/>
    <col min="2" max="2" width="23.7109375" customWidth="1"/>
    <col min="3" max="3" width="7.7109375" customWidth="1"/>
    <col min="4" max="4" width="7.5703125" customWidth="1"/>
    <col min="5" max="5" width="8" customWidth="1"/>
    <col min="7" max="7" width="8" customWidth="1"/>
    <col min="8" max="8" width="8.140625" customWidth="1"/>
    <col min="9" max="9" width="7.85546875" customWidth="1"/>
    <col min="10" max="10" width="8.140625" customWidth="1"/>
    <col min="12" max="12" width="8.7109375" customWidth="1"/>
  </cols>
  <sheetData>
    <row r="1" spans="1:14" ht="47.25" customHeight="1" x14ac:dyDescent="0.25">
      <c r="A1" s="4"/>
      <c r="B1" s="4"/>
      <c r="C1" s="4"/>
      <c r="D1" s="4"/>
      <c r="E1" s="4"/>
      <c r="F1" s="4"/>
      <c r="G1" s="4"/>
      <c r="H1" s="4"/>
      <c r="I1" s="37" t="s">
        <v>34</v>
      </c>
      <c r="J1" s="37"/>
      <c r="K1" s="37"/>
      <c r="L1" s="37"/>
    </row>
    <row r="2" spans="1:14" ht="31.5" customHeight="1" x14ac:dyDescent="0.25">
      <c r="A2" s="36" t="s">
        <v>37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4" ht="4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4" ht="33.75" customHeight="1" x14ac:dyDescent="0.25">
      <c r="A4" s="40" t="s">
        <v>21</v>
      </c>
      <c r="B4" s="40" t="s">
        <v>22</v>
      </c>
      <c r="C4" s="38"/>
      <c r="D4" s="39"/>
      <c r="E4" s="40" t="s">
        <v>25</v>
      </c>
      <c r="F4" s="40" t="s">
        <v>26</v>
      </c>
      <c r="G4" s="38" t="s">
        <v>27</v>
      </c>
      <c r="H4" s="43"/>
      <c r="I4" s="39"/>
      <c r="J4" s="40" t="s">
        <v>31</v>
      </c>
      <c r="K4" s="40" t="s">
        <v>32</v>
      </c>
      <c r="L4" s="38" t="s">
        <v>27</v>
      </c>
      <c r="M4" s="43"/>
      <c r="N4" s="39"/>
    </row>
    <row r="5" spans="1:14" ht="15" customHeight="1" x14ac:dyDescent="0.25">
      <c r="A5" s="41"/>
      <c r="B5" s="41"/>
      <c r="C5" s="38" t="s">
        <v>23</v>
      </c>
      <c r="D5" s="39"/>
      <c r="E5" s="41"/>
      <c r="F5" s="41"/>
      <c r="G5" s="40" t="s">
        <v>36</v>
      </c>
      <c r="H5" s="38" t="s">
        <v>28</v>
      </c>
      <c r="I5" s="39"/>
      <c r="J5" s="41"/>
      <c r="K5" s="41"/>
      <c r="L5" s="44" t="s">
        <v>36</v>
      </c>
      <c r="M5" s="44" t="s">
        <v>28</v>
      </c>
      <c r="N5" s="44"/>
    </row>
    <row r="6" spans="1:14" ht="56.25" x14ac:dyDescent="0.25">
      <c r="A6" s="42"/>
      <c r="B6" s="42"/>
      <c r="C6" s="18" t="s">
        <v>38</v>
      </c>
      <c r="D6" s="6" t="s">
        <v>24</v>
      </c>
      <c r="E6" s="42"/>
      <c r="F6" s="42"/>
      <c r="G6" s="42"/>
      <c r="H6" s="11" t="s">
        <v>29</v>
      </c>
      <c r="I6" s="6" t="s">
        <v>30</v>
      </c>
      <c r="J6" s="42"/>
      <c r="K6" s="42"/>
      <c r="L6" s="44"/>
      <c r="M6" s="11" t="s">
        <v>29</v>
      </c>
      <c r="N6" s="6" t="s">
        <v>30</v>
      </c>
    </row>
    <row r="7" spans="1:14" x14ac:dyDescent="0.25">
      <c r="A7" s="6" t="s">
        <v>0</v>
      </c>
      <c r="B7" s="6" t="s">
        <v>1</v>
      </c>
      <c r="C7" s="6">
        <f t="shared" ref="C7" si="0">C9+C10+C11+C12+C13+C14</f>
        <v>274.90000000000003</v>
      </c>
      <c r="D7" s="6">
        <f>D9+D10+D11+D12+D13+D14</f>
        <v>173.18700000000001</v>
      </c>
      <c r="E7" s="6"/>
      <c r="F7" s="6">
        <f>F9+F10+F11+F12+F13+F14</f>
        <v>3811.4369999999999</v>
      </c>
      <c r="G7" s="6">
        <f>G9+G10+G11+G12+G13+G14</f>
        <v>32778.358200000002</v>
      </c>
      <c r="H7" s="6">
        <f>H10+H11+H12</f>
        <v>22424.018400000001</v>
      </c>
      <c r="I7" s="6">
        <f>I9+I13+I14</f>
        <v>10354.339800000002</v>
      </c>
      <c r="J7" s="6">
        <f>J9+J10+J11+J12+J13+J14</f>
        <v>101.71300000000001</v>
      </c>
      <c r="K7" s="6">
        <f>K9+K10+K11+K12+K13+K14</f>
        <v>2238.4630000000002</v>
      </c>
      <c r="L7" s="16">
        <f>L9+L10+L11+L12+L13+L14</f>
        <v>19250.781799999997</v>
      </c>
      <c r="M7" s="16">
        <f>M10+M11+M12</f>
        <v>13169.661599999999</v>
      </c>
      <c r="N7" s="16">
        <f>N9+N13+N14</f>
        <v>6081.1201999999994</v>
      </c>
    </row>
    <row r="8" spans="1:14" x14ac:dyDescent="0.25">
      <c r="A8" s="5"/>
      <c r="B8" s="7" t="s">
        <v>2</v>
      </c>
      <c r="C8" s="5"/>
      <c r="D8" s="5"/>
      <c r="E8" s="5"/>
      <c r="F8" s="5"/>
      <c r="G8" s="5"/>
      <c r="H8" s="5"/>
      <c r="I8" s="5"/>
      <c r="J8" s="5"/>
      <c r="K8" s="5"/>
      <c r="L8" s="13"/>
      <c r="M8" s="13"/>
      <c r="N8" s="13"/>
    </row>
    <row r="9" spans="1:14" ht="22.5" x14ac:dyDescent="0.25">
      <c r="A9" s="5"/>
      <c r="B9" s="5" t="s">
        <v>3</v>
      </c>
      <c r="C9" s="5">
        <v>28.5</v>
      </c>
      <c r="D9" s="5">
        <f>C9*0.63</f>
        <v>17.955000000000002</v>
      </c>
      <c r="E9" s="5">
        <v>9</v>
      </c>
      <c r="F9" s="5">
        <f t="shared" ref="F9:F15" si="1">E9*D9</f>
        <v>161.59500000000003</v>
      </c>
      <c r="G9" s="5">
        <f t="shared" ref="G9:G14" si="2">F9*8.6</f>
        <v>1389.7170000000001</v>
      </c>
      <c r="H9" s="5"/>
      <c r="I9" s="5">
        <f>G9</f>
        <v>1389.7170000000001</v>
      </c>
      <c r="J9" s="5">
        <f t="shared" ref="J9:J15" si="3">C9*0.37</f>
        <v>10.545</v>
      </c>
      <c r="K9" s="5">
        <f t="shared" ref="K9:K15" si="4">J9*E9</f>
        <v>94.905000000000001</v>
      </c>
      <c r="L9" s="12">
        <f t="shared" ref="L9:L14" si="5">K9*8.6</f>
        <v>816.18299999999999</v>
      </c>
      <c r="M9" s="13"/>
      <c r="N9" s="12">
        <f>L9</f>
        <v>816.18299999999999</v>
      </c>
    </row>
    <row r="10" spans="1:14" ht="48.75" customHeight="1" x14ac:dyDescent="0.25">
      <c r="A10" s="5"/>
      <c r="B10" s="26" t="s">
        <v>41</v>
      </c>
      <c r="C10" s="5">
        <v>72.900000000000006</v>
      </c>
      <c r="D10" s="5">
        <f>C10*0.63</f>
        <v>45.927000000000007</v>
      </c>
      <c r="E10" s="5">
        <v>12</v>
      </c>
      <c r="F10" s="5">
        <f t="shared" si="1"/>
        <v>551.12400000000002</v>
      </c>
      <c r="G10" s="5">
        <f t="shared" si="2"/>
        <v>4739.6664000000001</v>
      </c>
      <c r="H10" s="5">
        <f>G10</f>
        <v>4739.6664000000001</v>
      </c>
      <c r="I10" s="5"/>
      <c r="J10" s="5">
        <f t="shared" si="3"/>
        <v>26.973000000000003</v>
      </c>
      <c r="K10" s="5">
        <f t="shared" si="4"/>
        <v>323.67600000000004</v>
      </c>
      <c r="L10" s="12">
        <f t="shared" si="5"/>
        <v>2783.6136000000001</v>
      </c>
      <c r="M10" s="12">
        <f>L10</f>
        <v>2783.6136000000001</v>
      </c>
      <c r="N10" s="13"/>
    </row>
    <row r="11" spans="1:14" ht="48.75" customHeight="1" x14ac:dyDescent="0.25">
      <c r="A11" s="5"/>
      <c r="B11" s="28" t="s">
        <v>42</v>
      </c>
      <c r="C11" s="5">
        <v>51</v>
      </c>
      <c r="D11" s="5">
        <f t="shared" ref="D11:D15" si="6">C11*0.63</f>
        <v>32.130000000000003</v>
      </c>
      <c r="E11" s="5">
        <v>34</v>
      </c>
      <c r="F11" s="5">
        <f t="shared" si="1"/>
        <v>1092.42</v>
      </c>
      <c r="G11" s="5">
        <f t="shared" si="2"/>
        <v>9394.8119999999999</v>
      </c>
      <c r="H11" s="5">
        <f>G11</f>
        <v>9394.8119999999999</v>
      </c>
      <c r="I11" s="5"/>
      <c r="J11" s="5">
        <f t="shared" si="3"/>
        <v>18.87</v>
      </c>
      <c r="K11" s="5">
        <f t="shared" si="4"/>
        <v>641.58000000000004</v>
      </c>
      <c r="L11" s="12">
        <f t="shared" si="5"/>
        <v>5517.5879999999997</v>
      </c>
      <c r="M11" s="12">
        <f>L11</f>
        <v>5517.5879999999997</v>
      </c>
      <c r="N11" s="13"/>
    </row>
    <row r="12" spans="1:14" ht="48" customHeight="1" x14ac:dyDescent="0.25">
      <c r="A12" s="5"/>
      <c r="B12" s="28" t="s">
        <v>43</v>
      </c>
      <c r="C12" s="5">
        <v>45</v>
      </c>
      <c r="D12" s="5">
        <f t="shared" si="6"/>
        <v>28.35</v>
      </c>
      <c r="E12" s="5">
        <v>34</v>
      </c>
      <c r="F12" s="5">
        <f t="shared" si="1"/>
        <v>963.90000000000009</v>
      </c>
      <c r="G12" s="5">
        <f t="shared" si="2"/>
        <v>8289.5400000000009</v>
      </c>
      <c r="H12" s="5">
        <f>G12</f>
        <v>8289.5400000000009</v>
      </c>
      <c r="I12" s="5"/>
      <c r="J12" s="5">
        <f t="shared" si="3"/>
        <v>16.649999999999999</v>
      </c>
      <c r="K12" s="5">
        <f t="shared" si="4"/>
        <v>566.09999999999991</v>
      </c>
      <c r="L12" s="12">
        <f t="shared" si="5"/>
        <v>4868.4599999999991</v>
      </c>
      <c r="M12" s="12">
        <f>L12</f>
        <v>4868.4599999999991</v>
      </c>
      <c r="N12" s="13"/>
    </row>
    <row r="13" spans="1:14" x14ac:dyDescent="0.25">
      <c r="A13" s="5"/>
      <c r="B13" s="31" t="s">
        <v>4</v>
      </c>
      <c r="C13" s="5">
        <v>25.9</v>
      </c>
      <c r="D13" s="5">
        <f t="shared" si="6"/>
        <v>16.317</v>
      </c>
      <c r="E13" s="5">
        <v>34</v>
      </c>
      <c r="F13" s="5">
        <f t="shared" si="1"/>
        <v>554.77800000000002</v>
      </c>
      <c r="G13" s="5">
        <f t="shared" si="2"/>
        <v>4771.0907999999999</v>
      </c>
      <c r="H13" s="5"/>
      <c r="I13" s="5">
        <f>G13</f>
        <v>4771.0907999999999</v>
      </c>
      <c r="J13" s="5">
        <f t="shared" si="3"/>
        <v>9.5830000000000002</v>
      </c>
      <c r="K13" s="5">
        <f t="shared" si="4"/>
        <v>325.822</v>
      </c>
      <c r="L13" s="12">
        <f t="shared" si="5"/>
        <v>2802.0691999999999</v>
      </c>
      <c r="M13" s="13"/>
      <c r="N13" s="12">
        <f>L13</f>
        <v>2802.0691999999999</v>
      </c>
    </row>
    <row r="14" spans="1:14" x14ac:dyDescent="0.25">
      <c r="A14" s="5"/>
      <c r="B14" s="31" t="s">
        <v>5</v>
      </c>
      <c r="C14" s="5">
        <v>51.6</v>
      </c>
      <c r="D14" s="5">
        <f t="shared" si="6"/>
        <v>32.508000000000003</v>
      </c>
      <c r="E14" s="5">
        <v>15</v>
      </c>
      <c r="F14" s="5">
        <f t="shared" si="1"/>
        <v>487.62000000000006</v>
      </c>
      <c r="G14" s="5">
        <f t="shared" si="2"/>
        <v>4193.5320000000002</v>
      </c>
      <c r="H14" s="5"/>
      <c r="I14" s="5">
        <f>G14</f>
        <v>4193.5320000000002</v>
      </c>
      <c r="J14" s="5">
        <f t="shared" si="3"/>
        <v>19.091999999999999</v>
      </c>
      <c r="K14" s="5">
        <f t="shared" si="4"/>
        <v>286.38</v>
      </c>
      <c r="L14" s="12">
        <f t="shared" si="5"/>
        <v>2462.8679999999999</v>
      </c>
      <c r="M14" s="13"/>
      <c r="N14" s="12">
        <f>L14</f>
        <v>2462.8679999999999</v>
      </c>
    </row>
    <row r="15" spans="1:14" ht="22.5" x14ac:dyDescent="0.25">
      <c r="A15" s="6" t="s">
        <v>6</v>
      </c>
      <c r="B15" s="6" t="s">
        <v>7</v>
      </c>
      <c r="C15" s="6">
        <v>0</v>
      </c>
      <c r="D15" s="6">
        <f t="shared" si="6"/>
        <v>0</v>
      </c>
      <c r="E15" s="6">
        <v>0</v>
      </c>
      <c r="F15" s="6">
        <f t="shared" si="1"/>
        <v>0</v>
      </c>
      <c r="G15" s="6">
        <f t="shared" ref="G15" si="7">F15*9.7</f>
        <v>0</v>
      </c>
      <c r="H15" s="6">
        <f>G15</f>
        <v>0</v>
      </c>
      <c r="I15" s="6">
        <f>G15</f>
        <v>0</v>
      </c>
      <c r="J15" s="6">
        <f t="shared" si="3"/>
        <v>0</v>
      </c>
      <c r="K15" s="6">
        <f t="shared" si="4"/>
        <v>0</v>
      </c>
      <c r="L15" s="17"/>
      <c r="M15" s="17"/>
      <c r="N15" s="17"/>
    </row>
    <row r="16" spans="1:14" x14ac:dyDescent="0.25">
      <c r="A16" s="6" t="s">
        <v>8</v>
      </c>
      <c r="B16" s="6" t="s">
        <v>9</v>
      </c>
      <c r="C16" s="6">
        <f t="shared" ref="C16" si="8">C18+C19+C20+C21</f>
        <v>348</v>
      </c>
      <c r="D16" s="6">
        <f>D18+D19+D20+D21</f>
        <v>219.24</v>
      </c>
      <c r="E16" s="6"/>
      <c r="F16" s="6">
        <f>F18+F19+F20+F21</f>
        <v>11400.48</v>
      </c>
      <c r="G16" s="6">
        <f>G18+G19+G20+G21</f>
        <v>98044.127999999997</v>
      </c>
      <c r="H16" s="6">
        <f>H19+H20</f>
        <v>78378.955199999997</v>
      </c>
      <c r="I16" s="6">
        <f>I18+I21</f>
        <v>19665.1728</v>
      </c>
      <c r="J16" s="6">
        <f>J18+J19+J20+J21</f>
        <v>128.76</v>
      </c>
      <c r="K16" s="6">
        <f>K18+K19+K20+K21</f>
        <v>6695.5199999999986</v>
      </c>
      <c r="L16" s="16">
        <f>L18+L19+L20+L21</f>
        <v>57581.471999999994</v>
      </c>
      <c r="M16" s="16">
        <f>M19+M20</f>
        <v>46032.084799999997</v>
      </c>
      <c r="N16" s="16">
        <f>N18+N21</f>
        <v>11549.387199999997</v>
      </c>
    </row>
    <row r="17" spans="1:14" x14ac:dyDescent="0.25">
      <c r="A17" s="5"/>
      <c r="B17" s="7" t="s">
        <v>10</v>
      </c>
      <c r="C17" s="5"/>
      <c r="D17" s="5"/>
      <c r="E17" s="5"/>
      <c r="F17" s="5"/>
      <c r="G17" s="5"/>
      <c r="H17" s="5"/>
      <c r="I17" s="5"/>
      <c r="J17" s="5"/>
      <c r="K17" s="5"/>
      <c r="L17" s="13"/>
      <c r="M17" s="13"/>
      <c r="N17" s="13"/>
    </row>
    <row r="18" spans="1:14" ht="22.5" x14ac:dyDescent="0.25">
      <c r="A18" s="5"/>
      <c r="B18" s="5" t="s">
        <v>11</v>
      </c>
      <c r="C18" s="5">
        <v>21.8</v>
      </c>
      <c r="D18" s="5">
        <f t="shared" ref="D18:D21" si="9">C18*0.63</f>
        <v>13.734</v>
      </c>
      <c r="E18" s="5">
        <v>52</v>
      </c>
      <c r="F18" s="5">
        <f>E18*D18</f>
        <v>714.16800000000001</v>
      </c>
      <c r="G18" s="5">
        <f>F18*8.6</f>
        <v>6141.8447999999999</v>
      </c>
      <c r="H18" s="5"/>
      <c r="I18" s="5">
        <f>G18</f>
        <v>6141.8447999999999</v>
      </c>
      <c r="J18" s="5">
        <f>C18*0.37</f>
        <v>8.0660000000000007</v>
      </c>
      <c r="K18" s="5">
        <f>J18*E18</f>
        <v>419.43200000000002</v>
      </c>
      <c r="L18" s="12">
        <f>K18*8.6</f>
        <v>3607.1152000000002</v>
      </c>
      <c r="M18" s="13"/>
      <c r="N18" s="12">
        <f>L18</f>
        <v>3607.1152000000002</v>
      </c>
    </row>
    <row r="19" spans="1:14" ht="45.75" x14ac:dyDescent="0.25">
      <c r="A19" s="5"/>
      <c r="B19" s="27" t="s">
        <v>44</v>
      </c>
      <c r="C19" s="5">
        <v>240</v>
      </c>
      <c r="D19" s="5">
        <f t="shared" si="9"/>
        <v>151.19999999999999</v>
      </c>
      <c r="E19" s="5">
        <v>52</v>
      </c>
      <c r="F19" s="5">
        <f>E19*D19</f>
        <v>7862.4</v>
      </c>
      <c r="G19" s="5">
        <f>F19*8.6</f>
        <v>67616.639999999999</v>
      </c>
      <c r="H19" s="5">
        <f>G19</f>
        <v>67616.639999999999</v>
      </c>
      <c r="I19" s="5"/>
      <c r="J19" s="5">
        <f>C19*0.37</f>
        <v>88.8</v>
      </c>
      <c r="K19" s="5">
        <f>J19*E19</f>
        <v>4617.5999999999995</v>
      </c>
      <c r="L19" s="12">
        <f>K19*8.6</f>
        <v>39711.359999999993</v>
      </c>
      <c r="M19" s="12">
        <f>L19</f>
        <v>39711.359999999993</v>
      </c>
      <c r="N19" s="13"/>
    </row>
    <row r="20" spans="1:14" ht="68.25" x14ac:dyDescent="0.25">
      <c r="A20" s="5"/>
      <c r="B20" s="28" t="s">
        <v>45</v>
      </c>
      <c r="C20" s="5">
        <v>38.200000000000003</v>
      </c>
      <c r="D20" s="5">
        <f t="shared" si="9"/>
        <v>24.066000000000003</v>
      </c>
      <c r="E20" s="5">
        <v>52</v>
      </c>
      <c r="F20" s="5">
        <f>E20*D20</f>
        <v>1251.4320000000002</v>
      </c>
      <c r="G20" s="5">
        <f>F20*8.6</f>
        <v>10762.315200000001</v>
      </c>
      <c r="H20" s="5">
        <f>G20</f>
        <v>10762.315200000001</v>
      </c>
      <c r="I20" s="5"/>
      <c r="J20" s="5">
        <f>C20*0.37</f>
        <v>14.134</v>
      </c>
      <c r="K20" s="5">
        <f>J20*E20</f>
        <v>734.96800000000007</v>
      </c>
      <c r="L20" s="12">
        <f>K20*8.6</f>
        <v>6320.7248</v>
      </c>
      <c r="M20" s="12">
        <f>L20</f>
        <v>6320.7248</v>
      </c>
      <c r="N20" s="13"/>
    </row>
    <row r="21" spans="1:14" x14ac:dyDescent="0.25">
      <c r="A21" s="5"/>
      <c r="B21" s="31" t="s">
        <v>12</v>
      </c>
      <c r="C21" s="5">
        <v>48</v>
      </c>
      <c r="D21" s="5">
        <f t="shared" si="9"/>
        <v>30.240000000000002</v>
      </c>
      <c r="E21" s="5">
        <v>52</v>
      </c>
      <c r="F21" s="5">
        <f>E21*D21</f>
        <v>1572.48</v>
      </c>
      <c r="G21" s="5">
        <f>F21*8.6</f>
        <v>13523.328</v>
      </c>
      <c r="H21" s="5"/>
      <c r="I21" s="5">
        <f>G21</f>
        <v>13523.328</v>
      </c>
      <c r="J21" s="5">
        <f>C21*0.37</f>
        <v>17.759999999999998</v>
      </c>
      <c r="K21" s="5">
        <f>J21*E21</f>
        <v>923.51999999999987</v>
      </c>
      <c r="L21" s="12">
        <f>K21*8.6</f>
        <v>7942.2719999999981</v>
      </c>
      <c r="M21" s="13"/>
      <c r="N21" s="12">
        <f>L21</f>
        <v>7942.2719999999981</v>
      </c>
    </row>
    <row r="22" spans="1:14" ht="22.5" x14ac:dyDescent="0.25">
      <c r="A22" s="6" t="s">
        <v>13</v>
      </c>
      <c r="B22" s="32" t="s">
        <v>14</v>
      </c>
      <c r="C22" s="6">
        <f t="shared" ref="C22" si="10">C24+C25+C26+C27+C28+C29</f>
        <v>412.5</v>
      </c>
      <c r="D22" s="6">
        <f>D24+D25+D26+D27+D28+D29</f>
        <v>259.875</v>
      </c>
      <c r="E22" s="6"/>
      <c r="F22" s="6">
        <f>F24+F25+F26+F27+F28+F29</f>
        <v>10365.012000000001</v>
      </c>
      <c r="G22" s="6">
        <f>G24+G25+G26+G27+G28+G29</f>
        <v>89139.103200000012</v>
      </c>
      <c r="H22" s="6">
        <f>H26+H27+H29</f>
        <v>30840.881399999998</v>
      </c>
      <c r="I22" s="6">
        <f>I24+I25+I28</f>
        <v>58298.221799999999</v>
      </c>
      <c r="J22" s="6">
        <f>J24+J25+J26+J27+J28+J29</f>
        <v>152.62499999999997</v>
      </c>
      <c r="K22" s="6">
        <f>K24+K25+K26+K27+K28+K29</f>
        <v>6087.3879999999999</v>
      </c>
      <c r="L22" s="16">
        <f>L24+L25+L26+L27+L28+L29</f>
        <v>52351.536799999994</v>
      </c>
      <c r="M22" s="16">
        <f>M26+M27</f>
        <v>12554.580999999998</v>
      </c>
      <c r="N22" s="16">
        <f>N24+N25+N28</f>
        <v>34238.638200000001</v>
      </c>
    </row>
    <row r="23" spans="1:14" x14ac:dyDescent="0.25">
      <c r="A23" s="5"/>
      <c r="B23" s="7" t="s">
        <v>2</v>
      </c>
      <c r="C23" s="5"/>
      <c r="D23" s="5"/>
      <c r="E23" s="5"/>
      <c r="F23" s="5"/>
      <c r="G23" s="5"/>
      <c r="H23" s="5"/>
      <c r="I23" s="5"/>
      <c r="J23" s="5"/>
      <c r="K23" s="5"/>
      <c r="L23" s="13"/>
      <c r="M23" s="13"/>
      <c r="N23" s="13"/>
    </row>
    <row r="24" spans="1:14" ht="22.5" x14ac:dyDescent="0.25">
      <c r="A24" s="5"/>
      <c r="B24" s="5" t="s">
        <v>15</v>
      </c>
      <c r="C24" s="5">
        <v>45.3</v>
      </c>
      <c r="D24" s="5">
        <f t="shared" ref="D24:D29" si="11">C24*0.63</f>
        <v>28.538999999999998</v>
      </c>
      <c r="E24" s="5">
        <v>37</v>
      </c>
      <c r="F24" s="5">
        <f t="shared" ref="F24:F29" si="12">E24*D24</f>
        <v>1055.943</v>
      </c>
      <c r="G24" s="5">
        <f t="shared" ref="G24:G29" si="13">F24*8.6</f>
        <v>9081.1098000000002</v>
      </c>
      <c r="H24" s="5"/>
      <c r="I24" s="5">
        <f>G24</f>
        <v>9081.1098000000002</v>
      </c>
      <c r="J24" s="5">
        <f t="shared" ref="J24:J29" si="14">C24*0.37</f>
        <v>16.760999999999999</v>
      </c>
      <c r="K24" s="5">
        <f t="shared" ref="K24:K29" si="15">J24*E24</f>
        <v>620.15699999999993</v>
      </c>
      <c r="L24" s="12">
        <f t="shared" ref="L24:L29" si="16">K24*8.6</f>
        <v>5333.3501999999989</v>
      </c>
      <c r="M24" s="13"/>
      <c r="N24" s="12">
        <f>L24</f>
        <v>5333.3501999999989</v>
      </c>
    </row>
    <row r="25" spans="1:14" x14ac:dyDescent="0.25">
      <c r="A25" s="5"/>
      <c r="B25" s="31" t="s">
        <v>17</v>
      </c>
      <c r="C25" s="5">
        <v>81</v>
      </c>
      <c r="D25" s="5">
        <f t="shared" si="11"/>
        <v>51.03</v>
      </c>
      <c r="E25" s="5">
        <v>45</v>
      </c>
      <c r="F25" s="5">
        <f t="shared" si="12"/>
        <v>2296.35</v>
      </c>
      <c r="G25" s="5">
        <f t="shared" si="13"/>
        <v>19748.609999999997</v>
      </c>
      <c r="H25" s="5"/>
      <c r="I25" s="5">
        <f>G25</f>
        <v>19748.609999999997</v>
      </c>
      <c r="J25" s="5">
        <f t="shared" si="14"/>
        <v>29.97</v>
      </c>
      <c r="K25" s="5">
        <f t="shared" si="15"/>
        <v>1348.6499999999999</v>
      </c>
      <c r="L25" s="12">
        <f t="shared" si="16"/>
        <v>11598.389999999998</v>
      </c>
      <c r="M25" s="13"/>
      <c r="N25" s="12">
        <f>L25</f>
        <v>11598.389999999998</v>
      </c>
    </row>
    <row r="26" spans="1:14" ht="68.25" x14ac:dyDescent="0.25">
      <c r="A26" s="8"/>
      <c r="B26" s="33" t="s">
        <v>46</v>
      </c>
      <c r="C26" s="5">
        <v>66.5</v>
      </c>
      <c r="D26" s="5">
        <f t="shared" si="11"/>
        <v>41.895000000000003</v>
      </c>
      <c r="E26" s="5">
        <v>37</v>
      </c>
      <c r="F26" s="5">
        <f t="shared" si="12"/>
        <v>1550.115</v>
      </c>
      <c r="G26" s="5">
        <f t="shared" si="13"/>
        <v>13330.989</v>
      </c>
      <c r="H26" s="5">
        <f>G26</f>
        <v>13330.989</v>
      </c>
      <c r="I26" s="5"/>
      <c r="J26" s="5">
        <f t="shared" si="14"/>
        <v>24.605</v>
      </c>
      <c r="K26" s="5">
        <f t="shared" si="15"/>
        <v>910.38499999999999</v>
      </c>
      <c r="L26" s="12">
        <f t="shared" si="16"/>
        <v>7829.3109999999997</v>
      </c>
      <c r="M26" s="12">
        <f>L26</f>
        <v>7829.3109999999997</v>
      </c>
      <c r="N26" s="13"/>
    </row>
    <row r="27" spans="1:14" x14ac:dyDescent="0.25">
      <c r="A27" s="9"/>
      <c r="B27" s="34" t="s">
        <v>35</v>
      </c>
      <c r="C27" s="5">
        <v>33</v>
      </c>
      <c r="D27" s="5">
        <f t="shared" si="11"/>
        <v>20.79</v>
      </c>
      <c r="E27" s="5">
        <v>45</v>
      </c>
      <c r="F27" s="5">
        <f t="shared" si="12"/>
        <v>935.55</v>
      </c>
      <c r="G27" s="5">
        <f t="shared" si="13"/>
        <v>8045.73</v>
      </c>
      <c r="H27" s="5">
        <f>G27</f>
        <v>8045.73</v>
      </c>
      <c r="I27" s="5"/>
      <c r="J27" s="5">
        <f t="shared" si="14"/>
        <v>12.209999999999999</v>
      </c>
      <c r="K27" s="5">
        <f t="shared" si="15"/>
        <v>549.44999999999993</v>
      </c>
      <c r="L27" s="12">
        <f t="shared" si="16"/>
        <v>4725.2699999999995</v>
      </c>
      <c r="M27" s="12">
        <f>L27</f>
        <v>4725.2699999999995</v>
      </c>
      <c r="N27" s="13"/>
    </row>
    <row r="28" spans="1:14" x14ac:dyDescent="0.25">
      <c r="A28" s="9"/>
      <c r="B28" s="35" t="s">
        <v>16</v>
      </c>
      <c r="C28" s="5">
        <v>147</v>
      </c>
      <c r="D28" s="5">
        <f t="shared" si="11"/>
        <v>92.61</v>
      </c>
      <c r="E28" s="5">
        <v>37</v>
      </c>
      <c r="F28" s="5">
        <f t="shared" si="12"/>
        <v>3426.57</v>
      </c>
      <c r="G28" s="5">
        <f t="shared" si="13"/>
        <v>29468.502</v>
      </c>
      <c r="H28" s="5"/>
      <c r="I28" s="5">
        <f>G28</f>
        <v>29468.502</v>
      </c>
      <c r="J28" s="5">
        <f t="shared" si="14"/>
        <v>54.39</v>
      </c>
      <c r="K28" s="5">
        <f t="shared" si="15"/>
        <v>2012.43</v>
      </c>
      <c r="L28" s="12">
        <f t="shared" si="16"/>
        <v>17306.898000000001</v>
      </c>
      <c r="M28" s="13"/>
      <c r="N28" s="12">
        <f>L28</f>
        <v>17306.898000000001</v>
      </c>
    </row>
    <row r="29" spans="1:14" ht="57" x14ac:dyDescent="0.25">
      <c r="A29" s="9"/>
      <c r="B29" s="33" t="s">
        <v>47</v>
      </c>
      <c r="C29" s="5">
        <v>39.700000000000003</v>
      </c>
      <c r="D29" s="5">
        <f t="shared" si="11"/>
        <v>25.011000000000003</v>
      </c>
      <c r="E29" s="5">
        <v>44</v>
      </c>
      <c r="F29" s="5">
        <f t="shared" si="12"/>
        <v>1100.4840000000002</v>
      </c>
      <c r="G29" s="5">
        <f t="shared" si="13"/>
        <v>9464.1624000000011</v>
      </c>
      <c r="H29" s="5">
        <f>G29</f>
        <v>9464.1624000000011</v>
      </c>
      <c r="I29" s="5"/>
      <c r="J29" s="5">
        <f t="shared" si="14"/>
        <v>14.689</v>
      </c>
      <c r="K29" s="5">
        <f t="shared" si="15"/>
        <v>646.31600000000003</v>
      </c>
      <c r="L29" s="12">
        <f t="shared" si="16"/>
        <v>5558.3176000000003</v>
      </c>
      <c r="M29" s="12">
        <f>L29</f>
        <v>5558.3176000000003</v>
      </c>
      <c r="N29" s="13"/>
    </row>
    <row r="30" spans="1:14" x14ac:dyDescent="0.25">
      <c r="A30" s="11" t="s">
        <v>18</v>
      </c>
      <c r="B30" s="11" t="s">
        <v>19</v>
      </c>
      <c r="C30" s="6">
        <f t="shared" ref="C30" si="17">C32+C33+C34+C35</f>
        <v>299.5</v>
      </c>
      <c r="D30" s="6">
        <f>D32+D33+D34+D35</f>
        <v>188.685</v>
      </c>
      <c r="E30" s="6"/>
      <c r="F30" s="6">
        <f>F32+F33+F34+F35</f>
        <v>1907.9550000000002</v>
      </c>
      <c r="G30" s="6">
        <f>G32+G33+G34+G35</f>
        <v>16408.412999999997</v>
      </c>
      <c r="H30" s="6">
        <f>H33+H34+H35</f>
        <v>10286.073</v>
      </c>
      <c r="I30" s="6">
        <f>I32</f>
        <v>6122.3399999999992</v>
      </c>
      <c r="J30" s="6">
        <f>J32+J33+J34+J35</f>
        <v>110.81500000000001</v>
      </c>
      <c r="K30" s="6">
        <f>K32+K33+K34+K35</f>
        <v>1120.5449999999998</v>
      </c>
      <c r="L30" s="16">
        <f>L32+L33+L34+L35</f>
        <v>9636.6869999999981</v>
      </c>
      <c r="M30" s="16">
        <f>M33+M34+M35</f>
        <v>6041.0269999999991</v>
      </c>
      <c r="N30" s="16">
        <f>N32</f>
        <v>3595.66</v>
      </c>
    </row>
    <row r="31" spans="1:14" x14ac:dyDescent="0.25">
      <c r="A31" s="9"/>
      <c r="B31" s="10" t="s">
        <v>2</v>
      </c>
      <c r="C31" s="5"/>
      <c r="D31" s="5"/>
      <c r="E31" s="5"/>
      <c r="F31" s="5"/>
      <c r="G31" s="5"/>
      <c r="H31" s="5"/>
      <c r="I31" s="5"/>
      <c r="J31" s="5"/>
      <c r="K31" s="5"/>
      <c r="L31" s="13"/>
      <c r="M31" s="13"/>
      <c r="N31" s="13"/>
    </row>
    <row r="32" spans="1:14" ht="22.5" x14ac:dyDescent="0.25">
      <c r="A32" s="9"/>
      <c r="B32" s="9" t="s">
        <v>20</v>
      </c>
      <c r="C32" s="5">
        <v>113</v>
      </c>
      <c r="D32" s="5">
        <f t="shared" ref="D32:D35" si="18">C32*0.63</f>
        <v>71.19</v>
      </c>
      <c r="E32" s="5">
        <v>10</v>
      </c>
      <c r="F32" s="5">
        <f>E32*D32</f>
        <v>711.9</v>
      </c>
      <c r="G32" s="5">
        <f>F32*8.6</f>
        <v>6122.3399999999992</v>
      </c>
      <c r="H32" s="5"/>
      <c r="I32" s="5">
        <f>G32</f>
        <v>6122.3399999999992</v>
      </c>
      <c r="J32" s="5">
        <f>C32*0.37</f>
        <v>41.81</v>
      </c>
      <c r="K32" s="5">
        <f>J32*E32</f>
        <v>418.1</v>
      </c>
      <c r="L32" s="12">
        <f>K32*8.6</f>
        <v>3595.66</v>
      </c>
      <c r="M32" s="13"/>
      <c r="N32" s="12">
        <f>L32</f>
        <v>3595.66</v>
      </c>
    </row>
    <row r="33" spans="1:14" ht="45.75" x14ac:dyDescent="0.25">
      <c r="A33" s="9"/>
      <c r="B33" s="28" t="s">
        <v>48</v>
      </c>
      <c r="C33" s="5">
        <v>81</v>
      </c>
      <c r="D33" s="5">
        <f t="shared" si="18"/>
        <v>51.03</v>
      </c>
      <c r="E33" s="5">
        <v>10</v>
      </c>
      <c r="F33" s="5">
        <f>E33*D33</f>
        <v>510.3</v>
      </c>
      <c r="G33" s="5">
        <f>F33*8.6</f>
        <v>4388.58</v>
      </c>
      <c r="H33" s="5">
        <f>G33</f>
        <v>4388.58</v>
      </c>
      <c r="I33" s="5"/>
      <c r="J33" s="5">
        <f>C33*0.37</f>
        <v>29.97</v>
      </c>
      <c r="K33" s="5">
        <f>J33*E33</f>
        <v>299.7</v>
      </c>
      <c r="L33" s="12">
        <f>K33*8.6</f>
        <v>2577.4199999999996</v>
      </c>
      <c r="M33" s="12">
        <f>L33</f>
        <v>2577.4199999999996</v>
      </c>
      <c r="N33" s="13"/>
    </row>
    <row r="34" spans="1:14" ht="34.5" x14ac:dyDescent="0.25">
      <c r="A34" s="9"/>
      <c r="B34" s="30" t="s">
        <v>39</v>
      </c>
      <c r="C34" s="5">
        <v>70</v>
      </c>
      <c r="D34" s="5">
        <f t="shared" si="18"/>
        <v>44.1</v>
      </c>
      <c r="E34" s="5">
        <v>12</v>
      </c>
      <c r="F34" s="5">
        <f>E34*D34</f>
        <v>529.20000000000005</v>
      </c>
      <c r="G34" s="5">
        <f>F34*8.6</f>
        <v>4551.12</v>
      </c>
      <c r="H34" s="5">
        <f>G34</f>
        <v>4551.12</v>
      </c>
      <c r="I34" s="5"/>
      <c r="J34" s="5">
        <f>C34*0.37</f>
        <v>25.9</v>
      </c>
      <c r="K34" s="5">
        <f>J34*E34</f>
        <v>310.79999999999995</v>
      </c>
      <c r="L34" s="12">
        <f>K34*8.6</f>
        <v>2672.8799999999997</v>
      </c>
      <c r="M34" s="12">
        <f>L34</f>
        <v>2672.8799999999997</v>
      </c>
      <c r="N34" s="13"/>
    </row>
    <row r="35" spans="1:14" ht="57" x14ac:dyDescent="0.25">
      <c r="A35" s="9"/>
      <c r="B35" s="29" t="s">
        <v>40</v>
      </c>
      <c r="C35" s="5">
        <v>35.5</v>
      </c>
      <c r="D35" s="5">
        <f t="shared" si="18"/>
        <v>22.364999999999998</v>
      </c>
      <c r="E35" s="5">
        <v>7</v>
      </c>
      <c r="F35" s="5">
        <f>E35*D35</f>
        <v>156.55499999999998</v>
      </c>
      <c r="G35" s="5">
        <f>F35*8.6</f>
        <v>1346.3729999999998</v>
      </c>
      <c r="H35" s="5">
        <f>G35</f>
        <v>1346.3729999999998</v>
      </c>
      <c r="I35" s="5"/>
      <c r="J35" s="5">
        <f>C35*0.37</f>
        <v>13.135</v>
      </c>
      <c r="K35" s="5">
        <f>J35*E35</f>
        <v>91.944999999999993</v>
      </c>
      <c r="L35" s="12">
        <f>K35*8.6</f>
        <v>790.72699999999986</v>
      </c>
      <c r="M35" s="12">
        <f>L35</f>
        <v>790.72699999999986</v>
      </c>
      <c r="N35" s="13"/>
    </row>
    <row r="36" spans="1:14" x14ac:dyDescent="0.25">
      <c r="A36" s="9"/>
      <c r="B36" s="9"/>
      <c r="C36" s="6"/>
      <c r="D36" s="5"/>
      <c r="E36" s="5"/>
      <c r="F36" s="5"/>
      <c r="G36" s="5"/>
      <c r="H36" s="5"/>
      <c r="I36" s="5"/>
      <c r="J36" s="5"/>
      <c r="K36" s="5"/>
      <c r="L36" s="13"/>
      <c r="M36" s="13"/>
      <c r="N36" s="13"/>
    </row>
    <row r="37" spans="1:14" x14ac:dyDescent="0.25">
      <c r="A37" s="11"/>
      <c r="B37" s="11" t="s">
        <v>33</v>
      </c>
      <c r="C37" s="6">
        <f>C30+C22+C16+C7</f>
        <v>1334.9</v>
      </c>
      <c r="D37" s="6">
        <f>D30+D22+D16+D7</f>
        <v>840.98699999999997</v>
      </c>
      <c r="E37" s="6"/>
      <c r="F37" s="6">
        <f>F30+F22+F16+F7</f>
        <v>27484.883999999998</v>
      </c>
      <c r="G37" s="6">
        <f>F37*9.7</f>
        <v>266603.37479999999</v>
      </c>
      <c r="H37" s="6">
        <f t="shared" ref="H37:N37" si="19">H30+H22+H16+H7</f>
        <v>141929.92800000001</v>
      </c>
      <c r="I37" s="6">
        <f t="shared" si="19"/>
        <v>94440.074399999998</v>
      </c>
      <c r="J37" s="6">
        <f t="shared" si="19"/>
        <v>493.91300000000001</v>
      </c>
      <c r="K37" s="6">
        <f t="shared" si="19"/>
        <v>16141.915999999997</v>
      </c>
      <c r="L37" s="16">
        <f t="shared" si="19"/>
        <v>138820.47759999998</v>
      </c>
      <c r="M37" s="16">
        <f t="shared" si="19"/>
        <v>77797.354399999982</v>
      </c>
      <c r="N37" s="16">
        <f t="shared" si="19"/>
        <v>55464.8056</v>
      </c>
    </row>
    <row r="38" spans="1:14" x14ac:dyDescent="0.25">
      <c r="A38" s="3"/>
      <c r="B38" s="19"/>
      <c r="C38" s="20"/>
      <c r="D38" s="20"/>
      <c r="E38" s="15"/>
      <c r="F38" s="15"/>
      <c r="G38" s="14"/>
      <c r="H38" s="14"/>
      <c r="I38" s="15"/>
      <c r="J38" s="15"/>
      <c r="K38" s="15"/>
      <c r="L38" s="21"/>
      <c r="M38" s="21"/>
      <c r="N38" s="21"/>
    </row>
    <row r="39" spans="1:14" x14ac:dyDescent="0.25">
      <c r="A39" s="3"/>
      <c r="B39" s="22"/>
      <c r="C39" s="23"/>
      <c r="D39" s="14"/>
      <c r="E39" s="14"/>
      <c r="F39" s="14"/>
      <c r="G39" s="15"/>
      <c r="H39" s="15"/>
      <c r="I39" s="14"/>
      <c r="J39" s="14"/>
      <c r="K39" s="14"/>
      <c r="L39" s="21"/>
      <c r="M39" s="21"/>
      <c r="N39" s="21"/>
    </row>
    <row r="40" spans="1:14" x14ac:dyDescent="0.25">
      <c r="A40" s="3"/>
      <c r="B40" s="24"/>
      <c r="C40" s="20"/>
      <c r="D40" s="20"/>
      <c r="E40" s="14"/>
      <c r="F40" s="14"/>
      <c r="G40" s="15"/>
      <c r="H40" s="15"/>
      <c r="I40" s="14"/>
      <c r="J40" s="14"/>
      <c r="K40" s="14"/>
      <c r="L40" s="21"/>
      <c r="M40" s="21"/>
      <c r="N40" s="21"/>
    </row>
    <row r="41" spans="1:14" x14ac:dyDescent="0.25">
      <c r="A41" s="3"/>
      <c r="B41" s="24"/>
      <c r="C41" s="20"/>
      <c r="D41" s="20"/>
      <c r="E41" s="14"/>
      <c r="F41" s="14"/>
      <c r="G41" s="14"/>
      <c r="H41" s="14"/>
      <c r="I41" s="14"/>
      <c r="J41" s="14"/>
      <c r="K41" s="14"/>
      <c r="L41" s="21"/>
      <c r="M41" s="21"/>
      <c r="N41" s="21"/>
    </row>
    <row r="42" spans="1:14" x14ac:dyDescent="0.25">
      <c r="A42" s="3"/>
      <c r="B42" s="25"/>
      <c r="C42" s="20"/>
      <c r="D42" s="15"/>
      <c r="E42" s="15"/>
      <c r="F42" s="15"/>
      <c r="G42" s="14"/>
      <c r="H42" s="14"/>
      <c r="I42" s="15"/>
      <c r="J42" s="15"/>
      <c r="K42" s="15"/>
      <c r="L42" s="21"/>
      <c r="M42" s="21"/>
      <c r="N42" s="21"/>
    </row>
    <row r="43" spans="1:14" x14ac:dyDescent="0.25">
      <c r="A43" s="3"/>
      <c r="B43" s="3"/>
      <c r="C43" s="3"/>
      <c r="D43" s="3"/>
      <c r="E43" s="3"/>
      <c r="F43" s="3"/>
      <c r="G43" s="14"/>
      <c r="H43" s="14"/>
      <c r="I43" s="3"/>
      <c r="J43" s="3"/>
      <c r="K43" s="3"/>
    </row>
    <row r="44" spans="1:14" x14ac:dyDescent="0.25">
      <c r="A44" s="2"/>
      <c r="B44" s="2"/>
      <c r="C44" s="2"/>
      <c r="D44" s="2"/>
      <c r="E44" s="2"/>
      <c r="F44" s="2"/>
      <c r="G44" s="15"/>
      <c r="H44" s="15"/>
      <c r="I44" s="2"/>
      <c r="J44" s="2"/>
      <c r="K44" s="2"/>
    </row>
    <row r="45" spans="1:14" x14ac:dyDescent="0.25">
      <c r="A45" s="2"/>
      <c r="B45" s="2"/>
      <c r="C45" s="2"/>
      <c r="D45" s="2"/>
      <c r="E45" s="2"/>
      <c r="F45" s="2"/>
      <c r="G45" s="3"/>
      <c r="H45" s="3"/>
      <c r="I45" s="2"/>
      <c r="J45" s="2"/>
      <c r="K45" s="2"/>
    </row>
    <row r="46" spans="1:14" x14ac:dyDescent="0.25">
      <c r="G46" s="2"/>
      <c r="H46" s="2"/>
    </row>
    <row r="47" spans="1:14" x14ac:dyDescent="0.25">
      <c r="G47" s="2"/>
      <c r="H47" s="2"/>
    </row>
  </sheetData>
  <mergeCells count="16">
    <mergeCell ref="A2:N2"/>
    <mergeCell ref="I1:L1"/>
    <mergeCell ref="C5:D5"/>
    <mergeCell ref="A4:A6"/>
    <mergeCell ref="B4:B6"/>
    <mergeCell ref="C4:D4"/>
    <mergeCell ref="E4:E6"/>
    <mergeCell ref="F4:F6"/>
    <mergeCell ref="G4:I4"/>
    <mergeCell ref="G5:G6"/>
    <mergeCell ref="H5:I5"/>
    <mergeCell ref="J4:J6"/>
    <mergeCell ref="K4:K6"/>
    <mergeCell ref="L4:N4"/>
    <mergeCell ref="L5:L6"/>
    <mergeCell ref="M5:N5"/>
  </mergeCells>
  <pageMargins left="0.7" right="0.7" top="0.75" bottom="0.75" header="0.3" footer="0.3"/>
  <pageSetup paperSize="9" orientation="landscape" horizontalDpi="180" verticalDpi="180" r:id="rId1"/>
  <ignoredErrors>
    <ignoredError sqref="G3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2018-01-31T07:04:40Z</dcterms:modified>
</cp:coreProperties>
</file>